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M:\01 PÍSOMNOSTI NA PODPIS\NA SCHVÁLENIE\VEREJNÉ OBSTARÁVANIA\"/>
    </mc:Choice>
  </mc:AlternateContent>
  <xr:revisionPtr revIDLastSave="0" documentId="8_{F233B969-4E4D-4311-806B-F01E90D0FDF0}" xr6:coauthVersionLast="45" xr6:coauthVersionMax="45" xr10:uidLastSave="{00000000-0000-0000-0000-000000000000}"/>
  <bookViews>
    <workbookView xWindow="-120" yWindow="-120" windowWidth="29040" windowHeight="15225" activeTab="1" xr2:uid="{00000000-000D-0000-FFFF-FFFF00000000}"/>
  </bookViews>
  <sheets>
    <sheet name="Rekapitulácia stavby" sheetId="1" r:id="rId1"/>
    <sheet name="1 - Zdravotné stredisko, ..." sheetId="2" r:id="rId2"/>
  </sheets>
  <definedNames>
    <definedName name="_xlnm._FilterDatabase" localSheetId="1" hidden="1">'1 - Zdravotné stredisko, ...'!$C$123:$K$165</definedName>
    <definedName name="_xlnm.Print_Titles" localSheetId="1">'1 - Zdravotné stredisko, ...'!$123:$123</definedName>
    <definedName name="_xlnm.Print_Titles" localSheetId="0">'Rekapitulácia stavby'!$92:$92</definedName>
    <definedName name="_xlnm.Print_Area" localSheetId="1">'1 - Zdravotné stredisko, ...'!$C$4:$J$76,'1 - Zdravotné stredisko, ...'!$C$82:$J$105,'1 - Zdravotné stredisko, ...'!$C$111:$K$165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7" i="1" l="1"/>
  <c r="AX97" i="1"/>
  <c r="AY96" i="1"/>
  <c r="AX96" i="1"/>
  <c r="J37" i="2"/>
  <c r="J36" i="2"/>
  <c r="AY95" i="1" s="1"/>
  <c r="J35" i="2"/>
  <c r="AX95" i="1"/>
  <c r="BI165" i="2"/>
  <c r="BH165" i="2"/>
  <c r="BG165" i="2"/>
  <c r="BE165" i="2"/>
  <c r="T165" i="2"/>
  <c r="T164" i="2" s="1"/>
  <c r="R165" i="2"/>
  <c r="R164" i="2"/>
  <c r="P165" i="2"/>
  <c r="P164" i="2" s="1"/>
  <c r="BI163" i="2"/>
  <c r="BH163" i="2"/>
  <c r="BG163" i="2"/>
  <c r="BE163" i="2"/>
  <c r="T163" i="2"/>
  <c r="T162" i="2"/>
  <c r="R163" i="2"/>
  <c r="R162" i="2" s="1"/>
  <c r="P163" i="2"/>
  <c r="P162" i="2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T143" i="2"/>
  <c r="R144" i="2"/>
  <c r="R143" i="2"/>
  <c r="P144" i="2"/>
  <c r="P143" i="2"/>
  <c r="BI142" i="2"/>
  <c r="BH142" i="2"/>
  <c r="BG142" i="2"/>
  <c r="BE142" i="2"/>
  <c r="T142" i="2"/>
  <c r="T141" i="2"/>
  <c r="R142" i="2"/>
  <c r="R141" i="2"/>
  <c r="P142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20" i="2"/>
  <c r="F118" i="2"/>
  <c r="E116" i="2"/>
  <c r="F91" i="2"/>
  <c r="F89" i="2"/>
  <c r="E87" i="2"/>
  <c r="J24" i="2"/>
  <c r="E24" i="2"/>
  <c r="J121" i="2"/>
  <c r="J23" i="2"/>
  <c r="J21" i="2"/>
  <c r="E21" i="2"/>
  <c r="J120" i="2" s="1"/>
  <c r="J20" i="2"/>
  <c r="F121" i="2"/>
  <c r="E7" i="2"/>
  <c r="E114" i="2" s="1"/>
  <c r="AM90" i="1"/>
  <c r="AM89" i="1"/>
  <c r="L89" i="1"/>
  <c r="AM87" i="1"/>
  <c r="L87" i="1"/>
  <c r="L85" i="1"/>
  <c r="L84" i="1"/>
  <c r="BK157" i="2"/>
  <c r="BK148" i="2"/>
  <c r="BK147" i="2"/>
  <c r="BK142" i="2"/>
  <c r="BK136" i="2"/>
  <c r="BK135" i="2"/>
  <c r="BK134" i="2"/>
  <c r="BK133" i="2"/>
  <c r="BK132" i="2"/>
  <c r="BK130" i="2"/>
  <c r="BK128" i="2"/>
  <c r="BK163" i="2"/>
  <c r="BK154" i="2"/>
  <c r="BK150" i="2"/>
  <c r="BK146" i="2"/>
  <c r="BK144" i="2"/>
  <c r="BK138" i="2"/>
  <c r="BK137" i="2"/>
  <c r="BK165" i="2"/>
  <c r="BK155" i="2"/>
  <c r="BK151" i="2"/>
  <c r="BK149" i="2"/>
  <c r="BK139" i="2"/>
  <c r="BK131" i="2"/>
  <c r="BK129" i="2"/>
  <c r="BK127" i="2"/>
  <c r="AS94" i="1"/>
  <c r="BK161" i="2"/>
  <c r="BK160" i="2"/>
  <c r="BK159" i="2"/>
  <c r="BK158" i="2"/>
  <c r="BK153" i="2"/>
  <c r="BK152" i="2"/>
  <c r="BK140" i="2"/>
  <c r="R126" i="2" l="1"/>
  <c r="R145" i="2"/>
  <c r="R156" i="2"/>
  <c r="P126" i="2"/>
  <c r="BK145" i="2"/>
  <c r="BK156" i="2"/>
  <c r="BK126" i="2"/>
  <c r="T126" i="2"/>
  <c r="T145" i="2"/>
  <c r="T156" i="2"/>
  <c r="P145" i="2"/>
  <c r="P156" i="2"/>
  <c r="AU96" i="1"/>
  <c r="BF142" i="2"/>
  <c r="BF146" i="2"/>
  <c r="BF153" i="2"/>
  <c r="BF154" i="2"/>
  <c r="BF163" i="2"/>
  <c r="BK143" i="2"/>
  <c r="E85" i="2"/>
  <c r="J91" i="2"/>
  <c r="J92" i="2"/>
  <c r="BF127" i="2"/>
  <c r="BF129" i="2"/>
  <c r="BF131" i="2"/>
  <c r="BF134" i="2"/>
  <c r="BF135" i="2"/>
  <c r="BF136" i="2"/>
  <c r="BF137" i="2"/>
  <c r="BF138" i="2"/>
  <c r="BF147" i="2"/>
  <c r="BF149" i="2"/>
  <c r="BF150" i="2"/>
  <c r="BF157" i="2"/>
  <c r="BF165" i="2"/>
  <c r="BK141" i="2"/>
  <c r="BF139" i="2"/>
  <c r="BF151" i="2"/>
  <c r="BF155" i="2"/>
  <c r="BF158" i="2"/>
  <c r="BF160" i="2"/>
  <c r="BK164" i="2"/>
  <c r="F92" i="2"/>
  <c r="BF128" i="2"/>
  <c r="BF130" i="2"/>
  <c r="BF132" i="2"/>
  <c r="BF133" i="2"/>
  <c r="BF140" i="2"/>
  <c r="BF144" i="2"/>
  <c r="BF148" i="2"/>
  <c r="BF152" i="2"/>
  <c r="BF159" i="2"/>
  <c r="BF161" i="2"/>
  <c r="BK162" i="2"/>
  <c r="F37" i="2"/>
  <c r="BD95" i="1"/>
  <c r="AZ97" i="1"/>
  <c r="BD97" i="1"/>
  <c r="F35" i="2"/>
  <c r="BB95" i="1" s="1"/>
  <c r="J33" i="2"/>
  <c r="AV95" i="1" s="1"/>
  <c r="BD96" i="1"/>
  <c r="AV97" i="1"/>
  <c r="BC96" i="1"/>
  <c r="AV96" i="1"/>
  <c r="F33" i="2"/>
  <c r="AZ95" i="1" s="1"/>
  <c r="BB96" i="1"/>
  <c r="BB97" i="1"/>
  <c r="AZ96" i="1"/>
  <c r="F36" i="2"/>
  <c r="BC95" i="1" s="1"/>
  <c r="BC97" i="1"/>
  <c r="AU97" i="1" l="1"/>
  <c r="R125" i="2"/>
  <c r="R124" i="2" s="1"/>
  <c r="T125" i="2"/>
  <c r="T124" i="2"/>
  <c r="P125" i="2"/>
  <c r="P124" i="2" s="1"/>
  <c r="AU95" i="1" s="1"/>
  <c r="BK125" i="2"/>
  <c r="AZ94" i="1"/>
  <c r="BC94" i="1"/>
  <c r="W32" i="1" s="1"/>
  <c r="BA96" i="1"/>
  <c r="F34" i="2"/>
  <c r="BA95" i="1" s="1"/>
  <c r="AW97" i="1"/>
  <c r="AT97" i="1"/>
  <c r="AW96" i="1"/>
  <c r="AT96" i="1" s="1"/>
  <c r="BA97" i="1"/>
  <c r="BD94" i="1"/>
  <c r="W33" i="1" s="1"/>
  <c r="BB94" i="1"/>
  <c r="W31" i="1" s="1"/>
  <c r="J34" i="2"/>
  <c r="AW95" i="1" s="1"/>
  <c r="AT95" i="1" s="1"/>
  <c r="BK124" i="2" l="1"/>
  <c r="J30" i="2" s="1"/>
  <c r="AU94" i="1"/>
  <c r="BA94" i="1"/>
  <c r="AV94" i="1"/>
  <c r="AX94" i="1"/>
  <c r="AY94" i="1"/>
  <c r="J39" i="2" l="1"/>
  <c r="AW94" i="1"/>
  <c r="AT94" i="1" l="1"/>
</calcChain>
</file>

<file path=xl/sharedStrings.xml><?xml version="1.0" encoding="utf-8"?>
<sst xmlns="http://schemas.openxmlformats.org/spreadsheetml/2006/main" count="778" uniqueCount="263">
  <si>
    <t>Export Komplet</t>
  </si>
  <si>
    <t/>
  </si>
  <si>
    <t>2.0</t>
  </si>
  <si>
    <t>False</t>
  </si>
  <si>
    <t>{3a19305b-747d-41e4-ad16-911dfe2977c4}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</si>
  <si>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</si>
  <si>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</si>
  <si>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</si>
  <si>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</si>
  <si>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</si>
  <si>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</si>
  <si>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</si>
  <si>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2020-046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</si>
  <si>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</si>
  <si>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</si>
  <si>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</si>
  <si>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</si>
  <si>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</si>
  <si>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</si>
  <si>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</si>
  <si>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</si>
  <si>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</si>
  <si>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Správa majetku mesta, n.o.,  Partizánske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</si>
  <si>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</si>
  <si>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</si>
  <si>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</si>
  <si>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</si>
  <si>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</si>
  <si>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</si>
  <si>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</si>
  <si>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</si>
  <si>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</si>
  <si>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</si>
  <si>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</si>
  <si>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</si>
  <si>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</si>
  <si>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</si>
  <si>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</si>
  <si>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</si>
  <si>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</si>
  <si>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</si>
  <si>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</si>
  <si>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</si>
  <si>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</si>
  <si>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</si>
  <si>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</si>
  <si>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</si>
  <si>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</si>
  <si>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</si>
  <si>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</si>
  <si>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</si>
  <si>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</si>
  <si>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</si>
  <si>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</si>
  <si>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</si>
  <si>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</si>
  <si>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</si>
  <si>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</si>
  <si>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</si>
  <si>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</si>
  <si>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</si>
  <si>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</si>
  <si>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</si>
  <si>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</si>
  <si>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</si>
  <si>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</si>
  <si>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</si>
  <si>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</si>
  <si>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</si>
  <si>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</si>
  <si>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</si>
  <si>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</si>
  <si>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</si>
  <si>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</si>
  <si>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</si>
  <si>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</si>
  <si>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Zdravotné stredisko, Bielická 370/4</t>
  </si>
  <si>
    <t>STA</t>
  </si>
  <si>
    <t>{c1da5dc8-47dd-4c0d-a597-a3a413140d2f}</t>
  </si>
  <si>
    <t>2</t>
  </si>
  <si>
    <t>{40337bba-784c-4b07-af7f-c5bba49bb8a1}</t>
  </si>
  <si>
    <t>3</t>
  </si>
  <si>
    <t>{03d9ad7a-c399-4569-b1ca-062656444789}</t>
  </si>
  <si>
    <t>KRYCÍ LIST ROZPOČTU</t>
  </si>
  <si>
    <t>Objekt:</t>
  </si>
  <si>
    <t>1 - Zdravotné stredisko, Bielická 370/4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</si>
  <si>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</si>
  <si>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</si>
  <si>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</si>
  <si>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</si>
  <si>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</si>
  <si>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</si>
  <si>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</si>
  <si>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</si>
  <si>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</si>
  <si>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</si>
  <si>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</si>
  <si>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</si>
  <si>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</si>
  <si>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</si>
  <si>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</si>
  <si>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</si>
  <si>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</si>
  <si>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</si>
  <si>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</si>
  <si>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</si>
  <si>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</si>
  <si>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</si>
  <si>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</si>
  <si>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</si>
  <si>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</si>
  <si>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</si>
  <si>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</si>
  <si>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</si>
  <si>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</si>
  <si>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</si>
  <si>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</si>
  <si>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</si>
  <si>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</si>
  <si>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4</t>
  </si>
  <si>
    <t>-331975983</t>
  </si>
  <si>
    <t>130001101.S</t>
  </si>
  <si>
    <t>Príplatok k cenám za sťaženie výkopu v blízkosti podzemného vedenia alebo výbušnín - pre všetky triedy</t>
  </si>
  <si>
    <t>m3</t>
  </si>
  <si>
    <t>1048212715</t>
  </si>
  <si>
    <t>130301001.S</t>
  </si>
  <si>
    <t>Výkop jamy a ryhy v obmedzenom priestore horn. tr.4 ručne</t>
  </si>
  <si>
    <t>403982088</t>
  </si>
  <si>
    <t>162501102.S</t>
  </si>
  <si>
    <t>Vodorovné premiestnenie výkopku po spevnenej ceste z horniny tr.1-4, do 100 m3 na vzdialenosť do 3000 m</t>
  </si>
  <si>
    <t>-1986955938</t>
  </si>
  <si>
    <t>5</t>
  </si>
  <si>
    <t>162501105.S</t>
  </si>
  <si>
    <t>Vodorovné premiestnenie výkopku po spevnenej ceste z horniny tr.1-4, do 100 m3, príplatok k cene za každých ďalšich a začatých 1000 m</t>
  </si>
  <si>
    <t>2122332867</t>
  </si>
  <si>
    <t>6</t>
  </si>
  <si>
    <t>171201201.S</t>
  </si>
  <si>
    <t>Uloženie sypaniny na skládky do 100 m3</t>
  </si>
  <si>
    <t>145907256</t>
  </si>
  <si>
    <t>7</t>
  </si>
  <si>
    <t>174101001.S</t>
  </si>
  <si>
    <t>Zásyp sypaninou so zhutnením jám, šachiet, rýh, zárezov alebo okolo objektov do 100 m3</t>
  </si>
  <si>
    <t>-274701183</t>
  </si>
  <si>
    <t>8</t>
  </si>
  <si>
    <t>M</t>
  </si>
  <si>
    <t>583310001600.S</t>
  </si>
  <si>
    <t>Kamenivo ťažené hrubé frakcia 16-32 mm</t>
  </si>
  <si>
    <t>t</t>
  </si>
  <si>
    <t>-1419181628</t>
  </si>
  <si>
    <t>9</t>
  </si>
  <si>
    <t>175101102.S</t>
  </si>
  <si>
    <t>Obsyp potrubia sypaninou z vhodných hornín 1 až 4 s prehodením sypaniny</t>
  </si>
  <si>
    <t>-1696476629</t>
  </si>
  <si>
    <t>10</t>
  </si>
  <si>
    <t>583310000600.S</t>
  </si>
  <si>
    <t>Kamenivo ťažené drobné frakcia 0-4 mm</t>
  </si>
  <si>
    <t>888599643</t>
  </si>
  <si>
    <t>11</t>
  </si>
  <si>
    <t>180401211.S</t>
  </si>
  <si>
    <t>Založenie trávnika lúčneho výsevom v rovine alebo na svahu do 1:5</t>
  </si>
  <si>
    <t>-1570272607</t>
  </si>
  <si>
    <t>12</t>
  </si>
  <si>
    <t>005720001300.S</t>
  </si>
  <si>
    <t>Osivá tráv - trávové semeno</t>
  </si>
  <si>
    <t>kg</t>
  </si>
  <si>
    <t>-1179186210</t>
  </si>
  <si>
    <t>13</t>
  </si>
  <si>
    <t>181301101.S</t>
  </si>
  <si>
    <t>Rozprestretie ornice v rovine, plocha do 500 m2, hr.do 100 mm</t>
  </si>
  <si>
    <t>237568002</t>
  </si>
  <si>
    <t>14</t>
  </si>
  <si>
    <t>183403153.S</t>
  </si>
  <si>
    <t>Obrobenie pôdy hrabaním v rovine alebo na svahu do 1:5</t>
  </si>
  <si>
    <t>1910105880</t>
  </si>
  <si>
    <t>Vodorovné konštrukcie</t>
  </si>
  <si>
    <t>15</t>
  </si>
  <si>
    <t>451572111</t>
  </si>
  <si>
    <t>Lôžko pod potrubie, stoky a drobné objekty, v otvorenom výkope z kameniva drobného ťaženého 0-4 mm</t>
  </si>
  <si>
    <t>1159800129</t>
  </si>
  <si>
    <t>Komunikácie</t>
  </si>
  <si>
    <t>16</t>
  </si>
  <si>
    <t>566902162.S</t>
  </si>
  <si>
    <t>Vyspravenie komunikácií po prekopoch inžinierskych sietí plochy do 15 m2 podkladovým betónom PB I tr. C 20/25 hr. 150 mm</t>
  </si>
  <si>
    <t>2065942171</t>
  </si>
  <si>
    <t>Rúrové vedenie</t>
  </si>
  <si>
    <t>17</t>
  </si>
  <si>
    <t>871326026</t>
  </si>
  <si>
    <t>Montáž kanalizačného PVC-U potrubia hladkého plnostenného DN 160</t>
  </si>
  <si>
    <t>m</t>
  </si>
  <si>
    <t>-1928411228</t>
  </si>
  <si>
    <t>18</t>
  </si>
  <si>
    <t>286110002700</t>
  </si>
  <si>
    <t>Rúra kanalizačná PVC-U gravitačná, hladká SN8 - KG, SW - plnostenná, DN 160, dĺ. 6 m, WAVIN</t>
  </si>
  <si>
    <t>ks</t>
  </si>
  <si>
    <t>-270292629</t>
  </si>
  <si>
    <t>19</t>
  </si>
  <si>
    <t>892311000</t>
  </si>
  <si>
    <t>Skúška tesnosti kanalizácie D 150</t>
  </si>
  <si>
    <t>774310976</t>
  </si>
  <si>
    <t>894431132</t>
  </si>
  <si>
    <t>Montáž revíznej šachty z PVC, DN 400/160 (DN šachty/DN potr. ved.), tlak 12,5 t, hl. 1100 do 1500mm</t>
  </si>
  <si>
    <t>-1564074936</t>
  </si>
  <si>
    <t>21</t>
  </si>
  <si>
    <t>286610001700</t>
  </si>
  <si>
    <t>Priebežné dno DN 400, vtok/výtok DN 160, pre PP revízne šachty na PVC hladkú kanalizáciu s predĺžením, PIPELIFE</t>
  </si>
  <si>
    <t>-211706755</t>
  </si>
  <si>
    <t>22</t>
  </si>
  <si>
    <t>286610027000</t>
  </si>
  <si>
    <t>Predĺženie DN 400, dĺžka 1,5 m, hladka rúra PVC, pre PP revízne šachty, PIPELIFE</t>
  </si>
  <si>
    <t>-559261660</t>
  </si>
  <si>
    <t>23</t>
  </si>
  <si>
    <t>286620000600</t>
  </si>
  <si>
    <t>Plastový PP poklop A15 typ 425 na vlnovcovú šachtovú rúru</t>
  </si>
  <si>
    <t>-1572402646</t>
  </si>
  <si>
    <t>24</t>
  </si>
  <si>
    <t>721110917.S</t>
  </si>
  <si>
    <t>Oprava odpadového potrubia kameninového prepojenie doterajšieho potrubia DN 150</t>
  </si>
  <si>
    <t>162130790</t>
  </si>
  <si>
    <t>25</t>
  </si>
  <si>
    <t>899721121</t>
  </si>
  <si>
    <t>Signalizačný vodič na potrubí PVC DN do 150 mm</t>
  </si>
  <si>
    <t>944923039</t>
  </si>
  <si>
    <t>26</t>
  </si>
  <si>
    <t>899721132</t>
  </si>
  <si>
    <t>Označenie kanalizačného potrubia hnedou výstražnou fóliou</t>
  </si>
  <si>
    <t>-1499537935</t>
  </si>
  <si>
    <t>Ostatné konštrukcie a práce-búranie</t>
  </si>
  <si>
    <t>27</t>
  </si>
  <si>
    <t>919735122.S</t>
  </si>
  <si>
    <t>Rezanie existujúceho betónového krytu alebo podkladu hĺbky nad 50 do 100 mm</t>
  </si>
  <si>
    <t>205655926</t>
  </si>
  <si>
    <t>28</t>
  </si>
  <si>
    <t>979084216.S</t>
  </si>
  <si>
    <t>Vodorovná doprava vybúraných hmôt po suchu bez naloženia, ale so zložením na vzdialenosť do 5 km</t>
  </si>
  <si>
    <t>102778011</t>
  </si>
  <si>
    <t>29</t>
  </si>
  <si>
    <t>979084219.S</t>
  </si>
  <si>
    <t>Príplatok k cene za každých ďalších aj začatých 5 km nad 5 km</t>
  </si>
  <si>
    <t>-1255145010</t>
  </si>
  <si>
    <t>30</t>
  </si>
  <si>
    <t>979087213.S</t>
  </si>
  <si>
    <t>Nakladanie na dopravné prostriedky pre vodorovnú dopravu vybúraných hmôt</t>
  </si>
  <si>
    <t>1942098266</t>
  </si>
  <si>
    <t>31</t>
  </si>
  <si>
    <t>979089012</t>
  </si>
  <si>
    <t>Poplatok za skladovanie - betón, tehly, dlaždice (17 01) ostatné</t>
  </si>
  <si>
    <t>1946969695</t>
  </si>
  <si>
    <t>99</t>
  </si>
  <si>
    <t>Presun hmôt HSV</t>
  </si>
  <si>
    <t>32</t>
  </si>
  <si>
    <t>998276101</t>
  </si>
  <si>
    <t>Presun hmôt pre rúrové vedenie hĺbené z rúr z plast., hmôt alebo sklolamin. v otvorenom výkope</t>
  </si>
  <si>
    <t>-424649221</t>
  </si>
  <si>
    <t>VRN</t>
  </si>
  <si>
    <t>Vedľajšie rozpočtové náklady</t>
  </si>
  <si>
    <t>33</t>
  </si>
  <si>
    <t>000300013.S</t>
  </si>
  <si>
    <t>Vytyčovacie práce - vykonávané pred výstavbou určenie priebehu podzemného existujúceho vedenia</t>
  </si>
  <si>
    <t>eur</t>
  </si>
  <si>
    <t>1024</t>
  </si>
  <si>
    <t>-575496727</t>
  </si>
  <si>
    <t>Kanalizačná prípojka k mestskému objektu vo Veľkých Bieliciach</t>
  </si>
  <si>
    <t>SK2022092963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</si>
</sst>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6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1" t="s">
        <v>12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7"/>
      <c r="BE5" s="188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93" t="s">
        <v>261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7"/>
      <c r="BE6" s="189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89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/>
      <c r="AR8" s="17"/>
      <c r="BE8" s="189"/>
      <c r="BS8" s="14" t="s">
        <v>6</v>
      </c>
    </row>
    <row r="9" spans="1:74" s="1" customFormat="1" ht="14.45" customHeight="1">
      <c r="B9" s="17"/>
      <c r="AR9" s="17"/>
      <c r="BE9" s="189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>
        <v>37923145</v>
      </c>
      <c r="AR10" s="17"/>
      <c r="BE10" s="189"/>
      <c r="BS10" s="14" t="s">
        <v>6</v>
      </c>
    </row>
    <row r="11" spans="1:74" s="1" customFormat="1" ht="18.399999999999999" customHeight="1">
      <c r="B11" s="17"/>
      <c r="E11" s="22" t="s">
        <v>22</v>
      </c>
      <c r="AK11" s="24" t="s">
        <v>23</v>
      </c>
      <c r="AN11" s="22" t="s">
        <v>262</v>
      </c>
      <c r="AR11" s="17"/>
      <c r="BE11" s="189"/>
      <c r="BS11" s="14" t="s">
        <v>6</v>
      </c>
    </row>
    <row r="12" spans="1:74" s="1" customFormat="1" ht="6.95" customHeight="1">
      <c r="B12" s="17"/>
      <c r="AR12" s="17"/>
      <c r="BE12" s="189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21</v>
      </c>
      <c r="AN13" s="26"/>
      <c r="AR13" s="17"/>
      <c r="BE13" s="189"/>
      <c r="BS13" s="14" t="s">
        <v>6</v>
      </c>
    </row>
    <row r="14" spans="1:74" ht="12.75">
      <c r="B14" s="17"/>
      <c r="E14" s="194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4" t="s">
        <v>23</v>
      </c>
      <c r="AN14" s="26"/>
      <c r="AR14" s="17"/>
      <c r="BE14" s="189"/>
      <c r="BS14" s="14" t="s">
        <v>6</v>
      </c>
    </row>
    <row r="15" spans="1:74" s="1" customFormat="1" ht="6.95" customHeight="1">
      <c r="B15" s="17"/>
      <c r="AR15" s="17"/>
      <c r="BE15" s="189"/>
      <c r="BS15" s="14" t="s">
        <v>3</v>
      </c>
    </row>
    <row r="16" spans="1:74" s="1" customFormat="1" ht="12" customHeight="1">
      <c r="B16" s="17"/>
      <c r="D16" s="24" t="s">
        <v>25</v>
      </c>
      <c r="AK16" s="24" t="s">
        <v>21</v>
      </c>
      <c r="AN16" s="22" t="s">
        <v>1</v>
      </c>
      <c r="AR16" s="17"/>
      <c r="BE16" s="189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89"/>
      <c r="BS17" s="14" t="s">
        <v>26</v>
      </c>
    </row>
    <row r="18" spans="1:71" s="1" customFormat="1" ht="6.95" customHeight="1">
      <c r="B18" s="17"/>
      <c r="AR18" s="17"/>
      <c r="BE18" s="189"/>
      <c r="BS18" s="14" t="s">
        <v>27</v>
      </c>
    </row>
    <row r="19" spans="1:71" s="1" customFormat="1" ht="12" customHeight="1">
      <c r="B19" s="17"/>
      <c r="D19" s="24" t="s">
        <v>28</v>
      </c>
      <c r="AK19" s="24" t="s">
        <v>21</v>
      </c>
      <c r="AN19" s="22" t="s">
        <v>1</v>
      </c>
      <c r="AR19" s="17"/>
      <c r="BE19" s="189"/>
      <c r="BS19" s="14" t="s">
        <v>27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89"/>
      <c r="BS20" s="14" t="s">
        <v>26</v>
      </c>
    </row>
    <row r="21" spans="1:71" s="1" customFormat="1" ht="6.95" customHeight="1">
      <c r="B21" s="17"/>
      <c r="AR21" s="17"/>
      <c r="BE21" s="189"/>
    </row>
    <row r="22" spans="1:71" s="1" customFormat="1" ht="12" customHeight="1">
      <c r="B22" s="17"/>
      <c r="D22" s="24" t="s">
        <v>29</v>
      </c>
      <c r="AR22" s="17"/>
      <c r="BE22" s="189"/>
    </row>
    <row r="23" spans="1:71" s="1" customFormat="1" ht="16.5" customHeight="1">
      <c r="B23" s="17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  <c r="BE23" s="189"/>
    </row>
    <row r="24" spans="1:71" s="1" customFormat="1" ht="6.95" customHeight="1">
      <c r="B24" s="17"/>
      <c r="AR24" s="17"/>
      <c r="BE24" s="18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9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7"/>
      <c r="AL26" s="198"/>
      <c r="AM26" s="198"/>
      <c r="AN26" s="198"/>
      <c r="AO26" s="198"/>
      <c r="AP26" s="29"/>
      <c r="AQ26" s="29"/>
      <c r="AR26" s="30"/>
      <c r="BE26" s="18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9" t="s">
        <v>31</v>
      </c>
      <c r="M28" s="199"/>
      <c r="N28" s="199"/>
      <c r="O28" s="199"/>
      <c r="P28" s="199"/>
      <c r="Q28" s="29"/>
      <c r="R28" s="29"/>
      <c r="S28" s="29"/>
      <c r="T28" s="29"/>
      <c r="U28" s="29"/>
      <c r="V28" s="29"/>
      <c r="W28" s="199" t="s">
        <v>32</v>
      </c>
      <c r="X28" s="199"/>
      <c r="Y28" s="199"/>
      <c r="Z28" s="199"/>
      <c r="AA28" s="199"/>
      <c r="AB28" s="199"/>
      <c r="AC28" s="199"/>
      <c r="AD28" s="199"/>
      <c r="AE28" s="199"/>
      <c r="AF28" s="29"/>
      <c r="AG28" s="29"/>
      <c r="AH28" s="29"/>
      <c r="AI28" s="29"/>
      <c r="AJ28" s="29"/>
      <c r="AK28" s="199" t="s">
        <v>33</v>
      </c>
      <c r="AL28" s="199"/>
      <c r="AM28" s="199"/>
      <c r="AN28" s="199"/>
      <c r="AO28" s="199"/>
      <c r="AP28" s="29"/>
      <c r="AQ28" s="29"/>
      <c r="AR28" s="30"/>
      <c r="BE28" s="189"/>
    </row>
    <row r="29" spans="1:71" s="3" customFormat="1" ht="14.45" customHeight="1">
      <c r="B29" s="34"/>
      <c r="D29" s="24" t="s">
        <v>34</v>
      </c>
      <c r="F29" s="24" t="s">
        <v>35</v>
      </c>
      <c r="L29" s="202">
        <v>0.2</v>
      </c>
      <c r="M29" s="201"/>
      <c r="N29" s="201"/>
      <c r="O29" s="201"/>
      <c r="P29" s="201"/>
      <c r="W29" s="200"/>
      <c r="X29" s="201"/>
      <c r="Y29" s="201"/>
      <c r="Z29" s="201"/>
      <c r="AA29" s="201"/>
      <c r="AB29" s="201"/>
      <c r="AC29" s="201"/>
      <c r="AD29" s="201"/>
      <c r="AE29" s="201"/>
      <c r="AK29" s="200"/>
      <c r="AL29" s="201"/>
      <c r="AM29" s="201"/>
      <c r="AN29" s="201"/>
      <c r="AO29" s="201"/>
      <c r="AR29" s="34"/>
      <c r="BE29" s="190"/>
    </row>
    <row r="30" spans="1:71" s="3" customFormat="1" ht="14.45" customHeight="1">
      <c r="B30" s="34"/>
      <c r="F30" s="24" t="s">
        <v>36</v>
      </c>
      <c r="L30" s="202">
        <v>0.2</v>
      </c>
      <c r="M30" s="201"/>
      <c r="N30" s="201"/>
      <c r="O30" s="201"/>
      <c r="P30" s="201"/>
      <c r="W30" s="200"/>
      <c r="X30" s="201"/>
      <c r="Y30" s="201"/>
      <c r="Z30" s="201"/>
      <c r="AA30" s="201"/>
      <c r="AB30" s="201"/>
      <c r="AC30" s="201"/>
      <c r="AD30" s="201"/>
      <c r="AE30" s="201"/>
      <c r="AK30" s="200"/>
      <c r="AL30" s="201"/>
      <c r="AM30" s="201"/>
      <c r="AN30" s="201"/>
      <c r="AO30" s="201"/>
      <c r="AR30" s="34"/>
      <c r="BE30" s="190"/>
    </row>
    <row r="31" spans="1:71" s="3" customFormat="1" ht="14.45" hidden="1" customHeight="1">
      <c r="B31" s="34"/>
      <c r="F31" s="24" t="s">
        <v>37</v>
      </c>
      <c r="L31" s="202">
        <v>0.2</v>
      </c>
      <c r="M31" s="201"/>
      <c r="N31" s="201"/>
      <c r="O31" s="201"/>
      <c r="P31" s="201"/>
      <c r="W31" s="200" t="e">
        <f>ROUND(BB94, 2)</f>
        <v>#REF!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4"/>
      <c r="BE31" s="190"/>
    </row>
    <row r="32" spans="1:71" s="3" customFormat="1" ht="14.45" hidden="1" customHeight="1">
      <c r="B32" s="34"/>
      <c r="F32" s="24" t="s">
        <v>38</v>
      </c>
      <c r="L32" s="202">
        <v>0.2</v>
      </c>
      <c r="M32" s="201"/>
      <c r="N32" s="201"/>
      <c r="O32" s="201"/>
      <c r="P32" s="201"/>
      <c r="W32" s="200" t="e">
        <f>ROUND(BC94, 2)</f>
        <v>#REF!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4"/>
      <c r="BE32" s="190"/>
    </row>
    <row r="33" spans="1:57" s="3" customFormat="1" ht="14.45" hidden="1" customHeight="1">
      <c r="B33" s="34"/>
      <c r="F33" s="24" t="s">
        <v>39</v>
      </c>
      <c r="L33" s="202">
        <v>0</v>
      </c>
      <c r="M33" s="201"/>
      <c r="N33" s="201"/>
      <c r="O33" s="201"/>
      <c r="P33" s="201"/>
      <c r="W33" s="200" t="e">
        <f>ROUND(BD94, 2)</f>
        <v>#REF!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4"/>
      <c r="BE33" s="19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9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03" t="s">
        <v>42</v>
      </c>
      <c r="Y35" s="204"/>
      <c r="Z35" s="204"/>
      <c r="AA35" s="204"/>
      <c r="AB35" s="204"/>
      <c r="AC35" s="37"/>
      <c r="AD35" s="37"/>
      <c r="AE35" s="37"/>
      <c r="AF35" s="37"/>
      <c r="AG35" s="37"/>
      <c r="AH35" s="37"/>
      <c r="AI35" s="37"/>
      <c r="AJ35" s="37"/>
      <c r="AK35" s="205"/>
      <c r="AL35" s="204"/>
      <c r="AM35" s="204"/>
      <c r="AN35" s="204"/>
      <c r="AO35" s="206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2020-046</v>
      </c>
      <c r="AR84" s="48"/>
    </row>
    <row r="85" spans="1:91" s="5" customFormat="1" ht="36.950000000000003" customHeight="1">
      <c r="B85" s="49"/>
      <c r="C85" s="50" t="s">
        <v>14</v>
      </c>
      <c r="L85" s="207" t="str">
        <f>K6</f>
        <v>Kanalizačná prípojka k mestskému objektu vo Veľkých Bieliciach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9" t="str">
        <f>IF(AN8= "","",AN8)</f>
        <v/>
      </c>
      <c r="AN87" s="20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Správa majetku mesta, n.o.,  Partizánske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25</v>
      </c>
      <c r="AJ89" s="29"/>
      <c r="AK89" s="29"/>
      <c r="AL89" s="29"/>
      <c r="AM89" s="210" t="str">
        <f>IF(E17="","",E17)</f>
        <v xml:space="preserve"> </v>
      </c>
      <c r="AN89" s="211"/>
      <c r="AO89" s="211"/>
      <c r="AP89" s="211"/>
      <c r="AQ89" s="29"/>
      <c r="AR89" s="30"/>
      <c r="AS89" s="212" t="s">
        <v>50</v>
      </c>
      <c r="AT89" s="21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10" t="str">
        <f>IF(E20="","",E20)</f>
        <v xml:space="preserve"> </v>
      </c>
      <c r="AN90" s="211"/>
      <c r="AO90" s="211"/>
      <c r="AP90" s="211"/>
      <c r="AQ90" s="29"/>
      <c r="AR90" s="30"/>
      <c r="AS90" s="214"/>
      <c r="AT90" s="21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4"/>
      <c r="AT91" s="21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6" t="s">
        <v>51</v>
      </c>
      <c r="D92" s="217"/>
      <c r="E92" s="217"/>
      <c r="F92" s="217"/>
      <c r="G92" s="217"/>
      <c r="H92" s="57"/>
      <c r="I92" s="218" t="s">
        <v>52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53</v>
      </c>
      <c r="AH92" s="217"/>
      <c r="AI92" s="217"/>
      <c r="AJ92" s="217"/>
      <c r="AK92" s="217"/>
      <c r="AL92" s="217"/>
      <c r="AM92" s="217"/>
      <c r="AN92" s="218" t="s">
        <v>54</v>
      </c>
      <c r="AO92" s="217"/>
      <c r="AP92" s="220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4"/>
      <c r="AH94" s="224"/>
      <c r="AI94" s="224"/>
      <c r="AJ94" s="224"/>
      <c r="AK94" s="224"/>
      <c r="AL94" s="224"/>
      <c r="AM94" s="224"/>
      <c r="AN94" s="225"/>
      <c r="AO94" s="225"/>
      <c r="AP94" s="225"/>
      <c r="AQ94" s="69" t="s">
        <v>1</v>
      </c>
      <c r="AR94" s="65"/>
      <c r="AS94" s="70">
        <f>ROUND(SUM(AS95:AS97),2)</f>
        <v>0</v>
      </c>
      <c r="AT94" s="71" t="e">
        <f>ROUND(SUM(AV94:AW94),2)</f>
        <v>#REF!</v>
      </c>
      <c r="AU94" s="72" t="e">
        <f>ROUND(SUM(AU95:AU97),5)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ROUND(SUM(AZ95:AZ97),2)</f>
        <v>#REF!</v>
      </c>
      <c r="BA94" s="71" t="e">
        <f>ROUND(SUM(BA95:BA97),2)</f>
        <v>#REF!</v>
      </c>
      <c r="BB94" s="71" t="e">
        <f>ROUND(SUM(BB95:BB97),2)</f>
        <v>#REF!</v>
      </c>
      <c r="BC94" s="71" t="e">
        <f>ROUND(SUM(BC95:BC97),2)</f>
        <v>#REF!</v>
      </c>
      <c r="BD94" s="73" t="e">
        <f>ROUND(SUM(BD95:BD97),2)</f>
        <v>#REF!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223" t="s">
        <v>75</v>
      </c>
      <c r="E95" s="223"/>
      <c r="F95" s="223"/>
      <c r="G95" s="223"/>
      <c r="H95" s="223"/>
      <c r="I95" s="79"/>
      <c r="J95" s="223" t="s">
        <v>76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/>
      <c r="AH95" s="222"/>
      <c r="AI95" s="222"/>
      <c r="AJ95" s="222"/>
      <c r="AK95" s="222"/>
      <c r="AL95" s="222"/>
      <c r="AM95" s="222"/>
      <c r="AN95" s="221"/>
      <c r="AO95" s="222"/>
      <c r="AP95" s="222"/>
      <c r="AQ95" s="80" t="s">
        <v>77</v>
      </c>
      <c r="AR95" s="77"/>
      <c r="AS95" s="81">
        <v>0</v>
      </c>
      <c r="AT95" s="82">
        <f>ROUND(SUM(AV95:AW95),2)</f>
        <v>0</v>
      </c>
      <c r="AU95" s="83">
        <f>'1 - Zdravotné stredisko, ...'!P124</f>
        <v>0</v>
      </c>
      <c r="AV95" s="82">
        <f>'1 - Zdravotné stredisko, ...'!J33</f>
        <v>0</v>
      </c>
      <c r="AW95" s="82">
        <f>'1 - Zdravotné stredisko, ...'!J34</f>
        <v>0</v>
      </c>
      <c r="AX95" s="82">
        <f>'1 - Zdravotné stredisko, ...'!J35</f>
        <v>0</v>
      </c>
      <c r="AY95" s="82">
        <f>'1 - Zdravotné stredisko, ...'!J36</f>
        <v>0</v>
      </c>
      <c r="AZ95" s="82">
        <f>'1 - Zdravotné stredisko, ...'!F33</f>
        <v>0</v>
      </c>
      <c r="BA95" s="82">
        <f>'1 - Zdravotné stredisko, ...'!F34</f>
        <v>0</v>
      </c>
      <c r="BB95" s="82">
        <f>'1 - Zdravotné stredisko, ...'!F35</f>
        <v>0</v>
      </c>
      <c r="BC95" s="82">
        <f>'1 - Zdravotné stredisko, ...'!F36</f>
        <v>0</v>
      </c>
      <c r="BD95" s="84">
        <f>'1 - Zdravotné stredisko, ...'!F37</f>
        <v>0</v>
      </c>
      <c r="BT95" s="85" t="s">
        <v>75</v>
      </c>
      <c r="BV95" s="85" t="s">
        <v>72</v>
      </c>
      <c r="BW95" s="85" t="s">
        <v>78</v>
      </c>
      <c r="BX95" s="85" t="s">
        <v>4</v>
      </c>
      <c r="CL95" s="85" t="s">
        <v>1</v>
      </c>
      <c r="CM95" s="85" t="s">
        <v>70</v>
      </c>
    </row>
    <row r="96" spans="1:91" s="7" customFormat="1" ht="16.5" customHeight="1">
      <c r="A96" s="76" t="s">
        <v>74</v>
      </c>
      <c r="B96" s="77"/>
      <c r="C96" s="78"/>
      <c r="D96" s="223"/>
      <c r="E96" s="223"/>
      <c r="F96" s="223"/>
      <c r="G96" s="223"/>
      <c r="H96" s="223"/>
      <c r="I96" s="79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/>
      <c r="AH96" s="222"/>
      <c r="AI96" s="222"/>
      <c r="AJ96" s="222"/>
      <c r="AK96" s="222"/>
      <c r="AL96" s="222"/>
      <c r="AM96" s="222"/>
      <c r="AN96" s="221"/>
      <c r="AO96" s="222"/>
      <c r="AP96" s="222"/>
      <c r="AQ96" s="80" t="s">
        <v>77</v>
      </c>
      <c r="AR96" s="77"/>
      <c r="AS96" s="81">
        <v>0</v>
      </c>
      <c r="AT96" s="82" t="e">
        <f>ROUND(SUM(AV96:AW96),2)</f>
        <v>#REF!</v>
      </c>
      <c r="AU96" s="83" t="e">
        <f>#REF!</f>
        <v>#REF!</v>
      </c>
      <c r="AV96" s="82" t="e">
        <f>#REF!</f>
        <v>#REF!</v>
      </c>
      <c r="AW96" s="82" t="e">
        <f>#REF!</f>
        <v>#REF!</v>
      </c>
      <c r="AX96" s="82" t="e">
        <f>#REF!</f>
        <v>#REF!</v>
      </c>
      <c r="AY96" s="82" t="e">
        <f>#REF!</f>
        <v>#REF!</v>
      </c>
      <c r="AZ96" s="82" t="e">
        <f>#REF!</f>
        <v>#REF!</v>
      </c>
      <c r="BA96" s="82" t="e">
        <f>#REF!</f>
        <v>#REF!</v>
      </c>
      <c r="BB96" s="82" t="e">
        <f>#REF!</f>
        <v>#REF!</v>
      </c>
      <c r="BC96" s="82" t="e">
        <f>#REF!</f>
        <v>#REF!</v>
      </c>
      <c r="BD96" s="84" t="e">
        <f>#REF!</f>
        <v>#REF!</v>
      </c>
      <c r="BT96" s="85" t="s">
        <v>75</v>
      </c>
      <c r="BV96" s="85" t="s">
        <v>72</v>
      </c>
      <c r="BW96" s="85" t="s">
        <v>80</v>
      </c>
      <c r="BX96" s="85" t="s">
        <v>4</v>
      </c>
      <c r="CL96" s="85" t="s">
        <v>1</v>
      </c>
      <c r="CM96" s="85" t="s">
        <v>70</v>
      </c>
    </row>
    <row r="97" spans="1:91" s="7" customFormat="1" ht="16.5" customHeight="1">
      <c r="A97" s="76" t="s">
        <v>74</v>
      </c>
      <c r="B97" s="77"/>
      <c r="C97" s="78"/>
      <c r="D97" s="223"/>
      <c r="E97" s="223"/>
      <c r="F97" s="223"/>
      <c r="G97" s="223"/>
      <c r="H97" s="223"/>
      <c r="I97" s="79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1"/>
      <c r="AH97" s="222"/>
      <c r="AI97" s="222"/>
      <c r="AJ97" s="222"/>
      <c r="AK97" s="222"/>
      <c r="AL97" s="222"/>
      <c r="AM97" s="222"/>
      <c r="AN97" s="221"/>
      <c r="AO97" s="222"/>
      <c r="AP97" s="222"/>
      <c r="AQ97" s="80" t="s">
        <v>77</v>
      </c>
      <c r="AR97" s="77"/>
      <c r="AS97" s="86">
        <v>0</v>
      </c>
      <c r="AT97" s="87" t="e">
        <f>ROUND(SUM(AV97:AW97),2)</f>
        <v>#REF!</v>
      </c>
      <c r="AU97" s="88" t="e">
        <f>#REF!</f>
        <v>#REF!</v>
      </c>
      <c r="AV97" s="87" t="e">
        <f>#REF!</f>
        <v>#REF!</v>
      </c>
      <c r="AW97" s="87" t="e">
        <f>#REF!</f>
        <v>#REF!</v>
      </c>
      <c r="AX97" s="87" t="e">
        <f>#REF!</f>
        <v>#REF!</v>
      </c>
      <c r="AY97" s="87" t="e">
        <f>#REF!</f>
        <v>#REF!</v>
      </c>
      <c r="AZ97" s="87" t="e">
        <f>#REF!</f>
        <v>#REF!</v>
      </c>
      <c r="BA97" s="87" t="e">
        <f>#REF!</f>
        <v>#REF!</v>
      </c>
      <c r="BB97" s="87" t="e">
        <f>#REF!</f>
        <v>#REF!</v>
      </c>
      <c r="BC97" s="87" t="e">
        <f>#REF!</f>
        <v>#REF!</v>
      </c>
      <c r="BD97" s="89" t="e">
        <f>#REF!</f>
        <v>#REF!</v>
      </c>
      <c r="BT97" s="85" t="s">
        <v>75</v>
      </c>
      <c r="BV97" s="85" t="s">
        <v>72</v>
      </c>
      <c r="BW97" s="85" t="s">
        <v>82</v>
      </c>
      <c r="BX97" s="85" t="s">
        <v>4</v>
      </c>
      <c r="CL97" s="85" t="s">
        <v>1</v>
      </c>
      <c r="CM97" s="85" t="s">
        <v>70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Zdravotné stredisko, ...'!C2" display="/" xr:uid="{00000000-0004-0000-0000-000000000000}"/>
    <hyperlink ref="A96" location="'2 - Rodinný dom, Lány 298-57'!C2" display="/" xr:uid="{00000000-0004-0000-0000-000001000000}"/>
    <hyperlink ref="A97" location="'3 - Rodinný dom, Agátová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"/>
  <sheetViews>
    <sheetView showGridLines="0" tabSelected="1" workbookViewId="0"/>
  </sheetViews>
  <sheetFormatPr defaultRowHeight="15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26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83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14</v>
      </c>
      <c r="I6" s="90"/>
      <c r="L6" s="17"/>
    </row>
    <row r="7" spans="1:46" s="1" customFormat="1" ht="16.5" customHeight="1">
      <c r="B7" s="17"/>
      <c r="E7" s="227" t="str">
        <f>'Rekapitulácia stavby'!K6</f>
        <v>Kanalizačná prípojka k mestskému objektu vo Veľkých Bieliciach</v>
      </c>
      <c r="F7" s="228"/>
      <c r="G7" s="228"/>
      <c r="H7" s="228"/>
      <c r="I7" s="90"/>
      <c r="L7" s="17"/>
    </row>
    <row r="8" spans="1:46" s="2" customFormat="1" ht="12" customHeight="1">
      <c r="A8" s="29"/>
      <c r="B8" s="30"/>
      <c r="C8" s="29"/>
      <c r="D8" s="24" t="s">
        <v>84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7" t="s">
        <v>85</v>
      </c>
      <c r="F9" s="229"/>
      <c r="G9" s="229"/>
      <c r="H9" s="229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94" t="s">
        <v>21</v>
      </c>
      <c r="J14" s="22">
        <v>37923145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22</v>
      </c>
      <c r="F15" s="29"/>
      <c r="G15" s="29"/>
      <c r="H15" s="29"/>
      <c r="I15" s="94" t="s">
        <v>23</v>
      </c>
      <c r="J15" s="22" t="s">
        <v>262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21</v>
      </c>
      <c r="J17" s="25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/>
      <c r="F18" s="191"/>
      <c r="G18" s="191"/>
      <c r="H18" s="191"/>
      <c r="I18" s="94" t="s">
        <v>23</v>
      </c>
      <c r="J18" s="25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25</v>
      </c>
      <c r="E20" s="29"/>
      <c r="F20" s="29"/>
      <c r="G20" s="29"/>
      <c r="H20" s="29"/>
      <c r="I20" s="94" t="s">
        <v>21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196" t="s">
        <v>1</v>
      </c>
      <c r="F27" s="196"/>
      <c r="G27" s="196"/>
      <c r="H27" s="196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34</v>
      </c>
      <c r="E33" s="24" t="s">
        <v>35</v>
      </c>
      <c r="F33" s="103">
        <f>ROUND((SUM(BE124:BE165)),  2)</f>
        <v>0</v>
      </c>
      <c r="G33" s="29"/>
      <c r="H33" s="29"/>
      <c r="I33" s="104">
        <v>0.2</v>
      </c>
      <c r="J33" s="103">
        <f>ROUND(((SUM(BE124:BE165))*I33),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103">
        <f>ROUND((SUM(BF124:BF165)),  2)</f>
        <v>0</v>
      </c>
      <c r="G34" s="29"/>
      <c r="H34" s="29"/>
      <c r="I34" s="104">
        <v>0.2</v>
      </c>
      <c r="J34" s="103">
        <f>ROUND(((SUM(BF124:BF165))*I34),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3">
        <f>ROUND((SUM(BG124:BG165)),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3">
        <f>ROUND((SUM(BH124:BH165)),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ROUND((SUM(BI124:BI165)),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86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7" t="str">
        <f>E7</f>
        <v>Kanalizačná prípojka k mestskému objektu vo Veľkých Bieliciach</v>
      </c>
      <c r="F85" s="228"/>
      <c r="G85" s="228"/>
      <c r="H85" s="228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84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7" t="str">
        <f>E9</f>
        <v>1 - Zdravotné stredisko, Bielická 370/4</v>
      </c>
      <c r="F87" s="229"/>
      <c r="G87" s="229"/>
      <c r="H87" s="229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>Správa majetku mesta, n.o.,  Partizánske</v>
      </c>
      <c r="G91" s="29"/>
      <c r="H91" s="29"/>
      <c r="I91" s="94" t="s">
        <v>25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/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87</v>
      </c>
      <c r="D94" s="105"/>
      <c r="E94" s="105"/>
      <c r="F94" s="105"/>
      <c r="G94" s="105"/>
      <c r="H94" s="105"/>
      <c r="I94" s="120"/>
      <c r="J94" s="121" t="s">
        <v>88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89</v>
      </c>
      <c r="D96" s="29"/>
      <c r="E96" s="29"/>
      <c r="F96" s="29"/>
      <c r="G96" s="29"/>
      <c r="H96" s="29"/>
      <c r="I96" s="93"/>
      <c r="J96" s="68"/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pans="1:31" s="9" customFormat="1" ht="24.95" customHeight="1">
      <c r="B97" s="123"/>
      <c r="D97" s="124" t="s">
        <v>91</v>
      </c>
      <c r="E97" s="125"/>
      <c r="F97" s="125"/>
      <c r="G97" s="125"/>
      <c r="H97" s="125"/>
      <c r="I97" s="126"/>
      <c r="J97" s="127"/>
      <c r="L97" s="123"/>
    </row>
    <row r="98" spans="1:31" s="10" customFormat="1" ht="19.899999999999999" customHeight="1">
      <c r="B98" s="128"/>
      <c r="D98" s="129" t="s">
        <v>92</v>
      </c>
      <c r="E98" s="130"/>
      <c r="F98" s="130"/>
      <c r="G98" s="130"/>
      <c r="H98" s="130"/>
      <c r="I98" s="131"/>
      <c r="J98" s="132"/>
      <c r="L98" s="128"/>
    </row>
    <row r="99" spans="1:31" s="10" customFormat="1" ht="19.899999999999999" customHeight="1">
      <c r="B99" s="128"/>
      <c r="D99" s="129" t="s">
        <v>93</v>
      </c>
      <c r="E99" s="130"/>
      <c r="F99" s="130"/>
      <c r="G99" s="130"/>
      <c r="H99" s="130"/>
      <c r="I99" s="131"/>
      <c r="J99" s="132"/>
      <c r="L99" s="128"/>
    </row>
    <row r="100" spans="1:31" s="10" customFormat="1" ht="19.899999999999999" customHeight="1">
      <c r="B100" s="128"/>
      <c r="D100" s="129" t="s">
        <v>94</v>
      </c>
      <c r="E100" s="130"/>
      <c r="F100" s="130"/>
      <c r="G100" s="130"/>
      <c r="H100" s="130"/>
      <c r="I100" s="131"/>
      <c r="J100" s="132"/>
      <c r="L100" s="128"/>
    </row>
    <row r="101" spans="1:31" s="10" customFormat="1" ht="19.899999999999999" customHeight="1">
      <c r="B101" s="128"/>
      <c r="D101" s="129" t="s">
        <v>95</v>
      </c>
      <c r="E101" s="130"/>
      <c r="F101" s="130"/>
      <c r="G101" s="130"/>
      <c r="H101" s="130"/>
      <c r="I101" s="131"/>
      <c r="J101" s="132"/>
      <c r="L101" s="128"/>
    </row>
    <row r="102" spans="1:31" s="10" customFormat="1" ht="19.899999999999999" customHeight="1">
      <c r="B102" s="128"/>
      <c r="D102" s="129" t="s">
        <v>96</v>
      </c>
      <c r="E102" s="130"/>
      <c r="F102" s="130"/>
      <c r="G102" s="130"/>
      <c r="H102" s="130"/>
      <c r="I102" s="131"/>
      <c r="J102" s="132"/>
      <c r="L102" s="128"/>
    </row>
    <row r="103" spans="1:31" s="10" customFormat="1" ht="19.899999999999999" customHeight="1">
      <c r="B103" s="128"/>
      <c r="D103" s="129" t="s">
        <v>97</v>
      </c>
      <c r="E103" s="130"/>
      <c r="F103" s="130"/>
      <c r="G103" s="130"/>
      <c r="H103" s="130"/>
      <c r="I103" s="131"/>
      <c r="J103" s="132"/>
      <c r="L103" s="128"/>
    </row>
    <row r="104" spans="1:31" s="9" customFormat="1" ht="24.95" customHeight="1">
      <c r="B104" s="123"/>
      <c r="D104" s="124" t="s">
        <v>98</v>
      </c>
      <c r="E104" s="125"/>
      <c r="F104" s="125"/>
      <c r="G104" s="125"/>
      <c r="H104" s="125"/>
      <c r="I104" s="126"/>
      <c r="J104" s="127"/>
      <c r="L104" s="123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17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18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99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27" t="str">
        <f>E7</f>
        <v>Kanalizačná prípojka k mestskému objektu vo Veľkých Bieliciach</v>
      </c>
      <c r="F114" s="228"/>
      <c r="G114" s="228"/>
      <c r="H114" s="228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84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07" t="str">
        <f>E9</f>
        <v>1 - Zdravotné stredisko, Bielická 370/4</v>
      </c>
      <c r="F116" s="229"/>
      <c r="G116" s="229"/>
      <c r="H116" s="2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17</v>
      </c>
      <c r="D118" s="29"/>
      <c r="E118" s="29"/>
      <c r="F118" s="22" t="str">
        <f>F12</f>
        <v xml:space="preserve"> </v>
      </c>
      <c r="G118" s="29"/>
      <c r="H118" s="29"/>
      <c r="I118" s="94" t="s">
        <v>19</v>
      </c>
      <c r="J118" s="52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20</v>
      </c>
      <c r="D120" s="29"/>
      <c r="E120" s="29"/>
      <c r="F120" s="22" t="str">
        <f>E15</f>
        <v>Správa majetku mesta, n.o.,  Partizánske</v>
      </c>
      <c r="G120" s="29"/>
      <c r="H120" s="29"/>
      <c r="I120" s="94" t="s">
        <v>25</v>
      </c>
      <c r="J120" s="27" t="str">
        <f>E21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24</v>
      </c>
      <c r="D121" s="29"/>
      <c r="E121" s="29"/>
      <c r="F121" s="22" t="str">
        <f>IF(E18="","",E18)</f>
        <v/>
      </c>
      <c r="G121" s="29"/>
      <c r="H121" s="29"/>
      <c r="I121" s="94" t="s">
        <v>28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33"/>
      <c r="B123" s="134"/>
      <c r="C123" s="135" t="s">
        <v>100</v>
      </c>
      <c r="D123" s="136" t="s">
        <v>55</v>
      </c>
      <c r="E123" s="136" t="s">
        <v>51</v>
      </c>
      <c r="F123" s="136" t="s">
        <v>52</v>
      </c>
      <c r="G123" s="136" t="s">
        <v>101</v>
      </c>
      <c r="H123" s="136" t="s">
        <v>102</v>
      </c>
      <c r="I123" s="137" t="s">
        <v>103</v>
      </c>
      <c r="J123" s="138" t="s">
        <v>88</v>
      </c>
      <c r="K123" s="139" t="s">
        <v>104</v>
      </c>
      <c r="L123" s="140"/>
      <c r="M123" s="59" t="s">
        <v>1</v>
      </c>
      <c r="N123" s="60" t="s">
        <v>34</v>
      </c>
      <c r="O123" s="60" t="s">
        <v>105</v>
      </c>
      <c r="P123" s="60" t="s">
        <v>106</v>
      </c>
      <c r="Q123" s="60" t="s">
        <v>107</v>
      </c>
      <c r="R123" s="60" t="s">
        <v>108</v>
      </c>
      <c r="S123" s="60" t="s">
        <v>109</v>
      </c>
      <c r="T123" s="61" t="s">
        <v>110</v>
      </c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65" s="2" customFormat="1" ht="22.9" customHeight="1">
      <c r="A124" s="29"/>
      <c r="B124" s="30"/>
      <c r="C124" s="66" t="s">
        <v>89</v>
      </c>
      <c r="D124" s="29"/>
      <c r="E124" s="29"/>
      <c r="F124" s="29"/>
      <c r="G124" s="29"/>
      <c r="H124" s="29"/>
      <c r="I124" s="93"/>
      <c r="J124" s="141"/>
      <c r="K124" s="29"/>
      <c r="L124" s="30"/>
      <c r="M124" s="62"/>
      <c r="N124" s="53"/>
      <c r="O124" s="63"/>
      <c r="P124" s="142">
        <f>P125+P164</f>
        <v>0</v>
      </c>
      <c r="Q124" s="63"/>
      <c r="R124" s="142">
        <f>R125+R164</f>
        <v>23.299922859999999</v>
      </c>
      <c r="S124" s="63"/>
      <c r="T124" s="143">
        <f>T125+T164</f>
        <v>1.35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69</v>
      </c>
      <c r="AU124" s="14" t="s">
        <v>90</v>
      </c>
      <c r="BK124" s="144">
        <f>BK125+BK164</f>
        <v>0</v>
      </c>
    </row>
    <row r="125" spans="1:65" s="12" customFormat="1" ht="25.9" customHeight="1">
      <c r="B125" s="145"/>
      <c r="D125" s="146" t="s">
        <v>69</v>
      </c>
      <c r="E125" s="147" t="s">
        <v>111</v>
      </c>
      <c r="F125" s="147" t="s">
        <v>112</v>
      </c>
      <c r="I125" s="148"/>
      <c r="J125" s="149"/>
      <c r="L125" s="145"/>
      <c r="M125" s="150"/>
      <c r="N125" s="151"/>
      <c r="O125" s="151"/>
      <c r="P125" s="152">
        <f>P126+P141+P143+P145+P156+P162</f>
        <v>0</v>
      </c>
      <c r="Q125" s="151"/>
      <c r="R125" s="152">
        <f>R126+R141+R143+R145+R156+R162</f>
        <v>23.299922859999999</v>
      </c>
      <c r="S125" s="151"/>
      <c r="T125" s="153">
        <f>T126+T141+T143+T145+T156+T162</f>
        <v>1.35</v>
      </c>
      <c r="AR125" s="146" t="s">
        <v>75</v>
      </c>
      <c r="AT125" s="154" t="s">
        <v>69</v>
      </c>
      <c r="AU125" s="154" t="s">
        <v>70</v>
      </c>
      <c r="AY125" s="146" t="s">
        <v>113</v>
      </c>
      <c r="BK125" s="155">
        <f>BK126+BK141+BK143+BK145+BK156+BK162</f>
        <v>0</v>
      </c>
    </row>
    <row r="126" spans="1:65" s="12" customFormat="1" ht="22.9" customHeight="1">
      <c r="B126" s="145"/>
      <c r="D126" s="146" t="s">
        <v>69</v>
      </c>
      <c r="E126" s="156" t="s">
        <v>75</v>
      </c>
      <c r="F126" s="156" t="s">
        <v>114</v>
      </c>
      <c r="I126" s="148"/>
      <c r="J126" s="157"/>
      <c r="L126" s="145"/>
      <c r="M126" s="150"/>
      <c r="N126" s="151"/>
      <c r="O126" s="151"/>
      <c r="P126" s="152">
        <f>SUM(P127:P140)</f>
        <v>0</v>
      </c>
      <c r="Q126" s="151"/>
      <c r="R126" s="152">
        <f>SUM(R127:R140)</f>
        <v>18.000927000000001</v>
      </c>
      <c r="S126" s="151"/>
      <c r="T126" s="153">
        <f>SUM(T127:T140)</f>
        <v>1.35</v>
      </c>
      <c r="AR126" s="146" t="s">
        <v>75</v>
      </c>
      <c r="AT126" s="154" t="s">
        <v>69</v>
      </c>
      <c r="AU126" s="154" t="s">
        <v>75</v>
      </c>
      <c r="AY126" s="146" t="s">
        <v>113</v>
      </c>
      <c r="BK126" s="155">
        <f>SUM(BK127:BK140)</f>
        <v>0</v>
      </c>
    </row>
    <row r="127" spans="1:65" s="2" customFormat="1" ht="21.75" customHeight="1">
      <c r="A127" s="29"/>
      <c r="B127" s="158"/>
      <c r="C127" s="159" t="s">
        <v>75</v>
      </c>
      <c r="D127" s="159" t="s">
        <v>115</v>
      </c>
      <c r="E127" s="160" t="s">
        <v>116</v>
      </c>
      <c r="F127" s="161" t="s">
        <v>117</v>
      </c>
      <c r="G127" s="162" t="s">
        <v>118</v>
      </c>
      <c r="H127" s="163">
        <v>6</v>
      </c>
      <c r="I127" s="164"/>
      <c r="J127" s="163"/>
      <c r="K127" s="165"/>
      <c r="L127" s="30"/>
      <c r="M127" s="166" t="s">
        <v>1</v>
      </c>
      <c r="N127" s="167" t="s">
        <v>36</v>
      </c>
      <c r="O127" s="55"/>
      <c r="P127" s="168">
        <f t="shared" ref="P127:P140" si="0">O127*H127</f>
        <v>0</v>
      </c>
      <c r="Q127" s="168">
        <v>0</v>
      </c>
      <c r="R127" s="168">
        <f t="shared" ref="R127:R140" si="1">Q127*H127</f>
        <v>0</v>
      </c>
      <c r="S127" s="168">
        <v>0.22500000000000001</v>
      </c>
      <c r="T127" s="169">
        <f t="shared" ref="T127:T140" si="2">S127*H127</f>
        <v>1.35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119</v>
      </c>
      <c r="AT127" s="170" t="s">
        <v>115</v>
      </c>
      <c r="AU127" s="170" t="s">
        <v>79</v>
      </c>
      <c r="AY127" s="14" t="s">
        <v>113</v>
      </c>
      <c r="BE127" s="171">
        <f t="shared" ref="BE127:BE140" si="3">IF(N127="základná",J127,0)</f>
        <v>0</v>
      </c>
      <c r="BF127" s="171">
        <f t="shared" ref="BF127:BF140" si="4">IF(N127="znížená",J127,0)</f>
        <v>0</v>
      </c>
      <c r="BG127" s="171">
        <f t="shared" ref="BG127:BG140" si="5">IF(N127="zákl. prenesená",J127,0)</f>
        <v>0</v>
      </c>
      <c r="BH127" s="171">
        <f t="shared" ref="BH127:BH140" si="6">IF(N127="zníž. prenesená",J127,0)</f>
        <v>0</v>
      </c>
      <c r="BI127" s="171">
        <f t="shared" ref="BI127:BI140" si="7">IF(N127="nulová",J127,0)</f>
        <v>0</v>
      </c>
      <c r="BJ127" s="14" t="s">
        <v>79</v>
      </c>
      <c r="BK127" s="172">
        <f t="shared" ref="BK127:BK140" si="8">ROUND(I127*H127,3)</f>
        <v>0</v>
      </c>
      <c r="BL127" s="14" t="s">
        <v>119</v>
      </c>
      <c r="BM127" s="170" t="s">
        <v>120</v>
      </c>
    </row>
    <row r="128" spans="1:65" s="2" customFormat="1" ht="21.75" customHeight="1">
      <c r="A128" s="29"/>
      <c r="B128" s="158"/>
      <c r="C128" s="159" t="s">
        <v>79</v>
      </c>
      <c r="D128" s="159" t="s">
        <v>115</v>
      </c>
      <c r="E128" s="160" t="s">
        <v>121</v>
      </c>
      <c r="F128" s="161" t="s">
        <v>122</v>
      </c>
      <c r="G128" s="162" t="s">
        <v>123</v>
      </c>
      <c r="H128" s="163">
        <v>20.937999999999999</v>
      </c>
      <c r="I128" s="164"/>
      <c r="J128" s="163"/>
      <c r="K128" s="165"/>
      <c r="L128" s="30"/>
      <c r="M128" s="166" t="s">
        <v>1</v>
      </c>
      <c r="N128" s="167" t="s">
        <v>36</v>
      </c>
      <c r="O128" s="55"/>
      <c r="P128" s="168">
        <f t="shared" si="0"/>
        <v>0</v>
      </c>
      <c r="Q128" s="168">
        <v>0</v>
      </c>
      <c r="R128" s="168">
        <f t="shared" si="1"/>
        <v>0</v>
      </c>
      <c r="S128" s="168">
        <v>0</v>
      </c>
      <c r="T128" s="169">
        <f t="shared" si="2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119</v>
      </c>
      <c r="AT128" s="170" t="s">
        <v>115</v>
      </c>
      <c r="AU128" s="170" t="s">
        <v>79</v>
      </c>
      <c r="AY128" s="14" t="s">
        <v>113</v>
      </c>
      <c r="BE128" s="171">
        <f t="shared" si="3"/>
        <v>0</v>
      </c>
      <c r="BF128" s="171">
        <f t="shared" si="4"/>
        <v>0</v>
      </c>
      <c r="BG128" s="171">
        <f t="shared" si="5"/>
        <v>0</v>
      </c>
      <c r="BH128" s="171">
        <f t="shared" si="6"/>
        <v>0</v>
      </c>
      <c r="BI128" s="171">
        <f t="shared" si="7"/>
        <v>0</v>
      </c>
      <c r="BJ128" s="14" t="s">
        <v>79</v>
      </c>
      <c r="BK128" s="172">
        <f t="shared" si="8"/>
        <v>0</v>
      </c>
      <c r="BL128" s="14" t="s">
        <v>119</v>
      </c>
      <c r="BM128" s="170" t="s">
        <v>124</v>
      </c>
    </row>
    <row r="129" spans="1:65" s="2" customFormat="1" ht="21.75" customHeight="1">
      <c r="A129" s="29"/>
      <c r="B129" s="158"/>
      <c r="C129" s="159" t="s">
        <v>81</v>
      </c>
      <c r="D129" s="159" t="s">
        <v>115</v>
      </c>
      <c r="E129" s="160" t="s">
        <v>125</v>
      </c>
      <c r="F129" s="161" t="s">
        <v>126</v>
      </c>
      <c r="G129" s="162" t="s">
        <v>123</v>
      </c>
      <c r="H129" s="163">
        <v>20.937999999999999</v>
      </c>
      <c r="I129" s="164"/>
      <c r="J129" s="163"/>
      <c r="K129" s="165"/>
      <c r="L129" s="30"/>
      <c r="M129" s="166" t="s">
        <v>1</v>
      </c>
      <c r="N129" s="167" t="s">
        <v>36</v>
      </c>
      <c r="O129" s="55"/>
      <c r="P129" s="168">
        <f t="shared" si="0"/>
        <v>0</v>
      </c>
      <c r="Q129" s="168">
        <v>0</v>
      </c>
      <c r="R129" s="168">
        <f t="shared" si="1"/>
        <v>0</v>
      </c>
      <c r="S129" s="168">
        <v>0</v>
      </c>
      <c r="T129" s="169">
        <f t="shared" si="2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119</v>
      </c>
      <c r="AT129" s="170" t="s">
        <v>115</v>
      </c>
      <c r="AU129" s="170" t="s">
        <v>79</v>
      </c>
      <c r="AY129" s="14" t="s">
        <v>113</v>
      </c>
      <c r="BE129" s="171">
        <f t="shared" si="3"/>
        <v>0</v>
      </c>
      <c r="BF129" s="171">
        <f t="shared" si="4"/>
        <v>0</v>
      </c>
      <c r="BG129" s="171">
        <f t="shared" si="5"/>
        <v>0</v>
      </c>
      <c r="BH129" s="171">
        <f t="shared" si="6"/>
        <v>0</v>
      </c>
      <c r="BI129" s="171">
        <f t="shared" si="7"/>
        <v>0</v>
      </c>
      <c r="BJ129" s="14" t="s">
        <v>79</v>
      </c>
      <c r="BK129" s="172">
        <f t="shared" si="8"/>
        <v>0</v>
      </c>
      <c r="BL129" s="14" t="s">
        <v>119</v>
      </c>
      <c r="BM129" s="170" t="s">
        <v>127</v>
      </c>
    </row>
    <row r="130" spans="1:65" s="2" customFormat="1" ht="21.75" customHeight="1">
      <c r="A130" s="29"/>
      <c r="B130" s="158"/>
      <c r="C130" s="159" t="s">
        <v>119</v>
      </c>
      <c r="D130" s="159" t="s">
        <v>115</v>
      </c>
      <c r="E130" s="160" t="s">
        <v>128</v>
      </c>
      <c r="F130" s="161" t="s">
        <v>129</v>
      </c>
      <c r="G130" s="162" t="s">
        <v>123</v>
      </c>
      <c r="H130" s="163">
        <v>5</v>
      </c>
      <c r="I130" s="164"/>
      <c r="J130" s="163"/>
      <c r="K130" s="165"/>
      <c r="L130" s="30"/>
      <c r="M130" s="166" t="s">
        <v>1</v>
      </c>
      <c r="N130" s="167" t="s">
        <v>36</v>
      </c>
      <c r="O130" s="55"/>
      <c r="P130" s="168">
        <f t="shared" si="0"/>
        <v>0</v>
      </c>
      <c r="Q130" s="168">
        <v>0</v>
      </c>
      <c r="R130" s="168">
        <f t="shared" si="1"/>
        <v>0</v>
      </c>
      <c r="S130" s="168">
        <v>0</v>
      </c>
      <c r="T130" s="169">
        <f t="shared" si="2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119</v>
      </c>
      <c r="AT130" s="170" t="s">
        <v>115</v>
      </c>
      <c r="AU130" s="170" t="s">
        <v>79</v>
      </c>
      <c r="AY130" s="14" t="s">
        <v>113</v>
      </c>
      <c r="BE130" s="171">
        <f t="shared" si="3"/>
        <v>0</v>
      </c>
      <c r="BF130" s="171">
        <f t="shared" si="4"/>
        <v>0</v>
      </c>
      <c r="BG130" s="171">
        <f t="shared" si="5"/>
        <v>0</v>
      </c>
      <c r="BH130" s="171">
        <f t="shared" si="6"/>
        <v>0</v>
      </c>
      <c r="BI130" s="171">
        <f t="shared" si="7"/>
        <v>0</v>
      </c>
      <c r="BJ130" s="14" t="s">
        <v>79</v>
      </c>
      <c r="BK130" s="172">
        <f t="shared" si="8"/>
        <v>0</v>
      </c>
      <c r="BL130" s="14" t="s">
        <v>119</v>
      </c>
      <c r="BM130" s="170" t="s">
        <v>130</v>
      </c>
    </row>
    <row r="131" spans="1:65" s="2" customFormat="1" ht="33" customHeight="1">
      <c r="A131" s="29"/>
      <c r="B131" s="158"/>
      <c r="C131" s="159" t="s">
        <v>131</v>
      </c>
      <c r="D131" s="159" t="s">
        <v>115</v>
      </c>
      <c r="E131" s="160" t="s">
        <v>132</v>
      </c>
      <c r="F131" s="161" t="s">
        <v>133</v>
      </c>
      <c r="G131" s="162" t="s">
        <v>123</v>
      </c>
      <c r="H131" s="163">
        <v>5</v>
      </c>
      <c r="I131" s="164"/>
      <c r="J131" s="163"/>
      <c r="K131" s="165"/>
      <c r="L131" s="30"/>
      <c r="M131" s="166" t="s">
        <v>1</v>
      </c>
      <c r="N131" s="167" t="s">
        <v>36</v>
      </c>
      <c r="O131" s="55"/>
      <c r="P131" s="168">
        <f t="shared" si="0"/>
        <v>0</v>
      </c>
      <c r="Q131" s="168">
        <v>0</v>
      </c>
      <c r="R131" s="168">
        <f t="shared" si="1"/>
        <v>0</v>
      </c>
      <c r="S131" s="168">
        <v>0</v>
      </c>
      <c r="T131" s="169">
        <f t="shared" si="2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119</v>
      </c>
      <c r="AT131" s="170" t="s">
        <v>115</v>
      </c>
      <c r="AU131" s="170" t="s">
        <v>79</v>
      </c>
      <c r="AY131" s="14" t="s">
        <v>113</v>
      </c>
      <c r="BE131" s="171">
        <f t="shared" si="3"/>
        <v>0</v>
      </c>
      <c r="BF131" s="171">
        <f t="shared" si="4"/>
        <v>0</v>
      </c>
      <c r="BG131" s="171">
        <f t="shared" si="5"/>
        <v>0</v>
      </c>
      <c r="BH131" s="171">
        <f t="shared" si="6"/>
        <v>0</v>
      </c>
      <c r="BI131" s="171">
        <f t="shared" si="7"/>
        <v>0</v>
      </c>
      <c r="BJ131" s="14" t="s">
        <v>79</v>
      </c>
      <c r="BK131" s="172">
        <f t="shared" si="8"/>
        <v>0</v>
      </c>
      <c r="BL131" s="14" t="s">
        <v>119</v>
      </c>
      <c r="BM131" s="170" t="s">
        <v>134</v>
      </c>
    </row>
    <row r="132" spans="1:65" s="2" customFormat="1" ht="16.5" customHeight="1">
      <c r="A132" s="29"/>
      <c r="B132" s="158"/>
      <c r="C132" s="159" t="s">
        <v>135</v>
      </c>
      <c r="D132" s="159" t="s">
        <v>115</v>
      </c>
      <c r="E132" s="160" t="s">
        <v>136</v>
      </c>
      <c r="F132" s="161" t="s">
        <v>137</v>
      </c>
      <c r="G132" s="162" t="s">
        <v>123</v>
      </c>
      <c r="H132" s="163">
        <v>5</v>
      </c>
      <c r="I132" s="164"/>
      <c r="J132" s="163"/>
      <c r="K132" s="165"/>
      <c r="L132" s="30"/>
      <c r="M132" s="166" t="s">
        <v>1</v>
      </c>
      <c r="N132" s="167" t="s">
        <v>36</v>
      </c>
      <c r="O132" s="55"/>
      <c r="P132" s="168">
        <f t="shared" si="0"/>
        <v>0</v>
      </c>
      <c r="Q132" s="168">
        <v>0</v>
      </c>
      <c r="R132" s="168">
        <f t="shared" si="1"/>
        <v>0</v>
      </c>
      <c r="S132" s="168">
        <v>0</v>
      </c>
      <c r="T132" s="169">
        <f t="shared" si="2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119</v>
      </c>
      <c r="AT132" s="170" t="s">
        <v>115</v>
      </c>
      <c r="AU132" s="170" t="s">
        <v>79</v>
      </c>
      <c r="AY132" s="14" t="s">
        <v>113</v>
      </c>
      <c r="BE132" s="171">
        <f t="shared" si="3"/>
        <v>0</v>
      </c>
      <c r="BF132" s="171">
        <f t="shared" si="4"/>
        <v>0</v>
      </c>
      <c r="BG132" s="171">
        <f t="shared" si="5"/>
        <v>0</v>
      </c>
      <c r="BH132" s="171">
        <f t="shared" si="6"/>
        <v>0</v>
      </c>
      <c r="BI132" s="171">
        <f t="shared" si="7"/>
        <v>0</v>
      </c>
      <c r="BJ132" s="14" t="s">
        <v>79</v>
      </c>
      <c r="BK132" s="172">
        <f t="shared" si="8"/>
        <v>0</v>
      </c>
      <c r="BL132" s="14" t="s">
        <v>119</v>
      </c>
      <c r="BM132" s="170" t="s">
        <v>138</v>
      </c>
    </row>
    <row r="133" spans="1:65" s="2" customFormat="1" ht="21.75" customHeight="1">
      <c r="A133" s="29"/>
      <c r="B133" s="158"/>
      <c r="C133" s="159" t="s">
        <v>139</v>
      </c>
      <c r="D133" s="159" t="s">
        <v>115</v>
      </c>
      <c r="E133" s="160" t="s">
        <v>140</v>
      </c>
      <c r="F133" s="161" t="s">
        <v>141</v>
      </c>
      <c r="G133" s="162" t="s">
        <v>123</v>
      </c>
      <c r="H133" s="163">
        <v>23.75</v>
      </c>
      <c r="I133" s="164"/>
      <c r="J133" s="163"/>
      <c r="K133" s="165"/>
      <c r="L133" s="30"/>
      <c r="M133" s="166" t="s">
        <v>1</v>
      </c>
      <c r="N133" s="167" t="s">
        <v>36</v>
      </c>
      <c r="O133" s="55"/>
      <c r="P133" s="168">
        <f t="shared" si="0"/>
        <v>0</v>
      </c>
      <c r="Q133" s="168">
        <v>0</v>
      </c>
      <c r="R133" s="168">
        <f t="shared" si="1"/>
        <v>0</v>
      </c>
      <c r="S133" s="168">
        <v>0</v>
      </c>
      <c r="T133" s="169">
        <f t="shared" si="2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119</v>
      </c>
      <c r="AT133" s="170" t="s">
        <v>115</v>
      </c>
      <c r="AU133" s="170" t="s">
        <v>79</v>
      </c>
      <c r="AY133" s="14" t="s">
        <v>113</v>
      </c>
      <c r="BE133" s="171">
        <f t="shared" si="3"/>
        <v>0</v>
      </c>
      <c r="BF133" s="171">
        <f t="shared" si="4"/>
        <v>0</v>
      </c>
      <c r="BG133" s="171">
        <f t="shared" si="5"/>
        <v>0</v>
      </c>
      <c r="BH133" s="171">
        <f t="shared" si="6"/>
        <v>0</v>
      </c>
      <c r="BI133" s="171">
        <f t="shared" si="7"/>
        <v>0</v>
      </c>
      <c r="BJ133" s="14" t="s">
        <v>79</v>
      </c>
      <c r="BK133" s="172">
        <f t="shared" si="8"/>
        <v>0</v>
      </c>
      <c r="BL133" s="14" t="s">
        <v>119</v>
      </c>
      <c r="BM133" s="170" t="s">
        <v>142</v>
      </c>
    </row>
    <row r="134" spans="1:65" s="2" customFormat="1" ht="16.5" customHeight="1">
      <c r="A134" s="29"/>
      <c r="B134" s="158"/>
      <c r="C134" s="173" t="s">
        <v>143</v>
      </c>
      <c r="D134" s="173" t="s">
        <v>144</v>
      </c>
      <c r="E134" s="174" t="s">
        <v>145</v>
      </c>
      <c r="F134" s="175" t="s">
        <v>146</v>
      </c>
      <c r="G134" s="176" t="s">
        <v>147</v>
      </c>
      <c r="H134" s="177">
        <v>10</v>
      </c>
      <c r="I134" s="178"/>
      <c r="J134" s="177"/>
      <c r="K134" s="179"/>
      <c r="L134" s="180"/>
      <c r="M134" s="181" t="s">
        <v>1</v>
      </c>
      <c r="N134" s="182" t="s">
        <v>36</v>
      </c>
      <c r="O134" s="55"/>
      <c r="P134" s="168">
        <f t="shared" si="0"/>
        <v>0</v>
      </c>
      <c r="Q134" s="168">
        <v>1</v>
      </c>
      <c r="R134" s="168">
        <f t="shared" si="1"/>
        <v>10</v>
      </c>
      <c r="S134" s="168">
        <v>0</v>
      </c>
      <c r="T134" s="169">
        <f t="shared" si="2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143</v>
      </c>
      <c r="AT134" s="170" t="s">
        <v>144</v>
      </c>
      <c r="AU134" s="170" t="s">
        <v>79</v>
      </c>
      <c r="AY134" s="14" t="s">
        <v>113</v>
      </c>
      <c r="BE134" s="171">
        <f t="shared" si="3"/>
        <v>0</v>
      </c>
      <c r="BF134" s="171">
        <f t="shared" si="4"/>
        <v>0</v>
      </c>
      <c r="BG134" s="171">
        <f t="shared" si="5"/>
        <v>0</v>
      </c>
      <c r="BH134" s="171">
        <f t="shared" si="6"/>
        <v>0</v>
      </c>
      <c r="BI134" s="171">
        <f t="shared" si="7"/>
        <v>0</v>
      </c>
      <c r="BJ134" s="14" t="s">
        <v>79</v>
      </c>
      <c r="BK134" s="172">
        <f t="shared" si="8"/>
        <v>0</v>
      </c>
      <c r="BL134" s="14" t="s">
        <v>119</v>
      </c>
      <c r="BM134" s="170" t="s">
        <v>148</v>
      </c>
    </row>
    <row r="135" spans="1:65" s="2" customFormat="1" ht="21.75" customHeight="1">
      <c r="A135" s="29"/>
      <c r="B135" s="158"/>
      <c r="C135" s="159" t="s">
        <v>149</v>
      </c>
      <c r="D135" s="159" t="s">
        <v>115</v>
      </c>
      <c r="E135" s="160" t="s">
        <v>150</v>
      </c>
      <c r="F135" s="161" t="s">
        <v>151</v>
      </c>
      <c r="G135" s="162" t="s">
        <v>123</v>
      </c>
      <c r="H135" s="163">
        <v>4</v>
      </c>
      <c r="I135" s="164"/>
      <c r="J135" s="163"/>
      <c r="K135" s="165"/>
      <c r="L135" s="30"/>
      <c r="M135" s="166" t="s">
        <v>1</v>
      </c>
      <c r="N135" s="167" t="s">
        <v>36</v>
      </c>
      <c r="O135" s="55"/>
      <c r="P135" s="168">
        <f t="shared" si="0"/>
        <v>0</v>
      </c>
      <c r="Q135" s="168">
        <v>0</v>
      </c>
      <c r="R135" s="168">
        <f t="shared" si="1"/>
        <v>0</v>
      </c>
      <c r="S135" s="168">
        <v>0</v>
      </c>
      <c r="T135" s="169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119</v>
      </c>
      <c r="AT135" s="170" t="s">
        <v>115</v>
      </c>
      <c r="AU135" s="170" t="s">
        <v>79</v>
      </c>
      <c r="AY135" s="14" t="s">
        <v>113</v>
      </c>
      <c r="BE135" s="171">
        <f t="shared" si="3"/>
        <v>0</v>
      </c>
      <c r="BF135" s="171">
        <f t="shared" si="4"/>
        <v>0</v>
      </c>
      <c r="BG135" s="171">
        <f t="shared" si="5"/>
        <v>0</v>
      </c>
      <c r="BH135" s="171">
        <f t="shared" si="6"/>
        <v>0</v>
      </c>
      <c r="BI135" s="171">
        <f t="shared" si="7"/>
        <v>0</v>
      </c>
      <c r="BJ135" s="14" t="s">
        <v>79</v>
      </c>
      <c r="BK135" s="172">
        <f t="shared" si="8"/>
        <v>0</v>
      </c>
      <c r="BL135" s="14" t="s">
        <v>119</v>
      </c>
      <c r="BM135" s="170" t="s">
        <v>152</v>
      </c>
    </row>
    <row r="136" spans="1:65" s="2" customFormat="1" ht="16.5" customHeight="1">
      <c r="A136" s="29"/>
      <c r="B136" s="158"/>
      <c r="C136" s="173" t="s">
        <v>153</v>
      </c>
      <c r="D136" s="173" t="s">
        <v>144</v>
      </c>
      <c r="E136" s="174" t="s">
        <v>154</v>
      </c>
      <c r="F136" s="175" t="s">
        <v>155</v>
      </c>
      <c r="G136" s="176" t="s">
        <v>147</v>
      </c>
      <c r="H136" s="177">
        <v>8</v>
      </c>
      <c r="I136" s="178"/>
      <c r="J136" s="177"/>
      <c r="K136" s="179"/>
      <c r="L136" s="180"/>
      <c r="M136" s="181" t="s">
        <v>1</v>
      </c>
      <c r="N136" s="182" t="s">
        <v>36</v>
      </c>
      <c r="O136" s="55"/>
      <c r="P136" s="168">
        <f t="shared" si="0"/>
        <v>0</v>
      </c>
      <c r="Q136" s="168">
        <v>1</v>
      </c>
      <c r="R136" s="168">
        <f t="shared" si="1"/>
        <v>8</v>
      </c>
      <c r="S136" s="168">
        <v>0</v>
      </c>
      <c r="T136" s="169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143</v>
      </c>
      <c r="AT136" s="170" t="s">
        <v>144</v>
      </c>
      <c r="AU136" s="170" t="s">
        <v>79</v>
      </c>
      <c r="AY136" s="14" t="s">
        <v>113</v>
      </c>
      <c r="BE136" s="171">
        <f t="shared" si="3"/>
        <v>0</v>
      </c>
      <c r="BF136" s="171">
        <f t="shared" si="4"/>
        <v>0</v>
      </c>
      <c r="BG136" s="171">
        <f t="shared" si="5"/>
        <v>0</v>
      </c>
      <c r="BH136" s="171">
        <f t="shared" si="6"/>
        <v>0</v>
      </c>
      <c r="BI136" s="171">
        <f t="shared" si="7"/>
        <v>0</v>
      </c>
      <c r="BJ136" s="14" t="s">
        <v>79</v>
      </c>
      <c r="BK136" s="172">
        <f t="shared" si="8"/>
        <v>0</v>
      </c>
      <c r="BL136" s="14" t="s">
        <v>119</v>
      </c>
      <c r="BM136" s="170" t="s">
        <v>156</v>
      </c>
    </row>
    <row r="137" spans="1:65" s="2" customFormat="1" ht="21.75" customHeight="1">
      <c r="A137" s="29"/>
      <c r="B137" s="158"/>
      <c r="C137" s="159" t="s">
        <v>157</v>
      </c>
      <c r="D137" s="159" t="s">
        <v>115</v>
      </c>
      <c r="E137" s="160" t="s">
        <v>158</v>
      </c>
      <c r="F137" s="161" t="s">
        <v>159</v>
      </c>
      <c r="G137" s="162" t="s">
        <v>118</v>
      </c>
      <c r="H137" s="163">
        <v>30</v>
      </c>
      <c r="I137" s="164"/>
      <c r="J137" s="163"/>
      <c r="K137" s="165"/>
      <c r="L137" s="30"/>
      <c r="M137" s="166" t="s">
        <v>1</v>
      </c>
      <c r="N137" s="167" t="s">
        <v>36</v>
      </c>
      <c r="O137" s="55"/>
      <c r="P137" s="168">
        <f t="shared" si="0"/>
        <v>0</v>
      </c>
      <c r="Q137" s="168">
        <v>0</v>
      </c>
      <c r="R137" s="168">
        <f t="shared" si="1"/>
        <v>0</v>
      </c>
      <c r="S137" s="168">
        <v>0</v>
      </c>
      <c r="T137" s="169">
        <f t="shared" si="2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119</v>
      </c>
      <c r="AT137" s="170" t="s">
        <v>115</v>
      </c>
      <c r="AU137" s="170" t="s">
        <v>79</v>
      </c>
      <c r="AY137" s="14" t="s">
        <v>113</v>
      </c>
      <c r="BE137" s="171">
        <f t="shared" si="3"/>
        <v>0</v>
      </c>
      <c r="BF137" s="171">
        <f t="shared" si="4"/>
        <v>0</v>
      </c>
      <c r="BG137" s="171">
        <f t="shared" si="5"/>
        <v>0</v>
      </c>
      <c r="BH137" s="171">
        <f t="shared" si="6"/>
        <v>0</v>
      </c>
      <c r="BI137" s="171">
        <f t="shared" si="7"/>
        <v>0</v>
      </c>
      <c r="BJ137" s="14" t="s">
        <v>79</v>
      </c>
      <c r="BK137" s="172">
        <f t="shared" si="8"/>
        <v>0</v>
      </c>
      <c r="BL137" s="14" t="s">
        <v>119</v>
      </c>
      <c r="BM137" s="170" t="s">
        <v>160</v>
      </c>
    </row>
    <row r="138" spans="1:65" s="2" customFormat="1" ht="16.5" customHeight="1">
      <c r="A138" s="29"/>
      <c r="B138" s="158"/>
      <c r="C138" s="173" t="s">
        <v>161</v>
      </c>
      <c r="D138" s="173" t="s">
        <v>144</v>
      </c>
      <c r="E138" s="174" t="s">
        <v>162</v>
      </c>
      <c r="F138" s="175" t="s">
        <v>163</v>
      </c>
      <c r="G138" s="176" t="s">
        <v>164</v>
      </c>
      <c r="H138" s="177">
        <v>0.92700000000000005</v>
      </c>
      <c r="I138" s="178"/>
      <c r="J138" s="177"/>
      <c r="K138" s="179"/>
      <c r="L138" s="180"/>
      <c r="M138" s="181" t="s">
        <v>1</v>
      </c>
      <c r="N138" s="182" t="s">
        <v>36</v>
      </c>
      <c r="O138" s="55"/>
      <c r="P138" s="168">
        <f t="shared" si="0"/>
        <v>0</v>
      </c>
      <c r="Q138" s="168">
        <v>1E-3</v>
      </c>
      <c r="R138" s="168">
        <f t="shared" si="1"/>
        <v>9.2700000000000009E-4</v>
      </c>
      <c r="S138" s="168">
        <v>0</v>
      </c>
      <c r="T138" s="169">
        <f t="shared" si="2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143</v>
      </c>
      <c r="AT138" s="170" t="s">
        <v>144</v>
      </c>
      <c r="AU138" s="170" t="s">
        <v>79</v>
      </c>
      <c r="AY138" s="14" t="s">
        <v>113</v>
      </c>
      <c r="BE138" s="171">
        <f t="shared" si="3"/>
        <v>0</v>
      </c>
      <c r="BF138" s="171">
        <f t="shared" si="4"/>
        <v>0</v>
      </c>
      <c r="BG138" s="171">
        <f t="shared" si="5"/>
        <v>0</v>
      </c>
      <c r="BH138" s="171">
        <f t="shared" si="6"/>
        <v>0</v>
      </c>
      <c r="BI138" s="171">
        <f t="shared" si="7"/>
        <v>0</v>
      </c>
      <c r="BJ138" s="14" t="s">
        <v>79</v>
      </c>
      <c r="BK138" s="172">
        <f t="shared" si="8"/>
        <v>0</v>
      </c>
      <c r="BL138" s="14" t="s">
        <v>119</v>
      </c>
      <c r="BM138" s="170" t="s">
        <v>165</v>
      </c>
    </row>
    <row r="139" spans="1:65" s="2" customFormat="1" ht="21.75" customHeight="1">
      <c r="A139" s="29"/>
      <c r="B139" s="158"/>
      <c r="C139" s="159" t="s">
        <v>166</v>
      </c>
      <c r="D139" s="159" t="s">
        <v>115</v>
      </c>
      <c r="E139" s="160" t="s">
        <v>167</v>
      </c>
      <c r="F139" s="161" t="s">
        <v>168</v>
      </c>
      <c r="G139" s="162" t="s">
        <v>118</v>
      </c>
      <c r="H139" s="163">
        <v>30</v>
      </c>
      <c r="I139" s="164"/>
      <c r="J139" s="163"/>
      <c r="K139" s="165"/>
      <c r="L139" s="30"/>
      <c r="M139" s="166" t="s">
        <v>1</v>
      </c>
      <c r="N139" s="167" t="s">
        <v>36</v>
      </c>
      <c r="O139" s="55"/>
      <c r="P139" s="168">
        <f t="shared" si="0"/>
        <v>0</v>
      </c>
      <c r="Q139" s="168">
        <v>0</v>
      </c>
      <c r="R139" s="168">
        <f t="shared" si="1"/>
        <v>0</v>
      </c>
      <c r="S139" s="168">
        <v>0</v>
      </c>
      <c r="T139" s="169">
        <f t="shared" si="2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119</v>
      </c>
      <c r="AT139" s="170" t="s">
        <v>115</v>
      </c>
      <c r="AU139" s="170" t="s">
        <v>79</v>
      </c>
      <c r="AY139" s="14" t="s">
        <v>113</v>
      </c>
      <c r="BE139" s="171">
        <f t="shared" si="3"/>
        <v>0</v>
      </c>
      <c r="BF139" s="171">
        <f t="shared" si="4"/>
        <v>0</v>
      </c>
      <c r="BG139" s="171">
        <f t="shared" si="5"/>
        <v>0</v>
      </c>
      <c r="BH139" s="171">
        <f t="shared" si="6"/>
        <v>0</v>
      </c>
      <c r="BI139" s="171">
        <f t="shared" si="7"/>
        <v>0</v>
      </c>
      <c r="BJ139" s="14" t="s">
        <v>79</v>
      </c>
      <c r="BK139" s="172">
        <f t="shared" si="8"/>
        <v>0</v>
      </c>
      <c r="BL139" s="14" t="s">
        <v>119</v>
      </c>
      <c r="BM139" s="170" t="s">
        <v>169</v>
      </c>
    </row>
    <row r="140" spans="1:65" s="2" customFormat="1" ht="21.75" customHeight="1">
      <c r="A140" s="29"/>
      <c r="B140" s="158"/>
      <c r="C140" s="159" t="s">
        <v>170</v>
      </c>
      <c r="D140" s="159" t="s">
        <v>115</v>
      </c>
      <c r="E140" s="160" t="s">
        <v>171</v>
      </c>
      <c r="F140" s="161" t="s">
        <v>172</v>
      </c>
      <c r="G140" s="162" t="s">
        <v>118</v>
      </c>
      <c r="H140" s="163">
        <v>30</v>
      </c>
      <c r="I140" s="164"/>
      <c r="J140" s="163"/>
      <c r="K140" s="165"/>
      <c r="L140" s="30"/>
      <c r="M140" s="166" t="s">
        <v>1</v>
      </c>
      <c r="N140" s="167" t="s">
        <v>36</v>
      </c>
      <c r="O140" s="55"/>
      <c r="P140" s="168">
        <f t="shared" si="0"/>
        <v>0</v>
      </c>
      <c r="Q140" s="168">
        <v>0</v>
      </c>
      <c r="R140" s="168">
        <f t="shared" si="1"/>
        <v>0</v>
      </c>
      <c r="S140" s="168">
        <v>0</v>
      </c>
      <c r="T140" s="169">
        <f t="shared" si="2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119</v>
      </c>
      <c r="AT140" s="170" t="s">
        <v>115</v>
      </c>
      <c r="AU140" s="170" t="s">
        <v>79</v>
      </c>
      <c r="AY140" s="14" t="s">
        <v>113</v>
      </c>
      <c r="BE140" s="171">
        <f t="shared" si="3"/>
        <v>0</v>
      </c>
      <c r="BF140" s="171">
        <f t="shared" si="4"/>
        <v>0</v>
      </c>
      <c r="BG140" s="171">
        <f t="shared" si="5"/>
        <v>0</v>
      </c>
      <c r="BH140" s="171">
        <f t="shared" si="6"/>
        <v>0</v>
      </c>
      <c r="BI140" s="171">
        <f t="shared" si="7"/>
        <v>0</v>
      </c>
      <c r="BJ140" s="14" t="s">
        <v>79</v>
      </c>
      <c r="BK140" s="172">
        <f t="shared" si="8"/>
        <v>0</v>
      </c>
      <c r="BL140" s="14" t="s">
        <v>119</v>
      </c>
      <c r="BM140" s="170" t="s">
        <v>173</v>
      </c>
    </row>
    <row r="141" spans="1:65" s="12" customFormat="1" ht="22.9" customHeight="1">
      <c r="B141" s="145"/>
      <c r="D141" s="146" t="s">
        <v>69</v>
      </c>
      <c r="E141" s="156" t="s">
        <v>119</v>
      </c>
      <c r="F141" s="156" t="s">
        <v>174</v>
      </c>
      <c r="I141" s="148"/>
      <c r="J141" s="157"/>
      <c r="L141" s="145"/>
      <c r="M141" s="150"/>
      <c r="N141" s="151"/>
      <c r="O141" s="151"/>
      <c r="P141" s="152">
        <f>P142</f>
        <v>0</v>
      </c>
      <c r="Q141" s="151"/>
      <c r="R141" s="152">
        <f>R142</f>
        <v>3.0252320000000004</v>
      </c>
      <c r="S141" s="151"/>
      <c r="T141" s="153">
        <f>T142</f>
        <v>0</v>
      </c>
      <c r="AR141" s="146" t="s">
        <v>75</v>
      </c>
      <c r="AT141" s="154" t="s">
        <v>69</v>
      </c>
      <c r="AU141" s="154" t="s">
        <v>75</v>
      </c>
      <c r="AY141" s="146" t="s">
        <v>113</v>
      </c>
      <c r="BK141" s="155">
        <f>BK142</f>
        <v>0</v>
      </c>
    </row>
    <row r="142" spans="1:65" s="2" customFormat="1" ht="33" customHeight="1">
      <c r="A142" s="29"/>
      <c r="B142" s="158"/>
      <c r="C142" s="159" t="s">
        <v>175</v>
      </c>
      <c r="D142" s="159" t="s">
        <v>115</v>
      </c>
      <c r="E142" s="160" t="s">
        <v>176</v>
      </c>
      <c r="F142" s="161" t="s">
        <v>177</v>
      </c>
      <c r="G142" s="162" t="s">
        <v>123</v>
      </c>
      <c r="H142" s="163">
        <v>1.6</v>
      </c>
      <c r="I142" s="164"/>
      <c r="J142" s="163"/>
      <c r="K142" s="165"/>
      <c r="L142" s="30"/>
      <c r="M142" s="166" t="s">
        <v>1</v>
      </c>
      <c r="N142" s="167" t="s">
        <v>36</v>
      </c>
      <c r="O142" s="55"/>
      <c r="P142" s="168">
        <f>O142*H142</f>
        <v>0</v>
      </c>
      <c r="Q142" s="168">
        <v>1.8907700000000001</v>
      </c>
      <c r="R142" s="168">
        <f>Q142*H142</f>
        <v>3.0252320000000004</v>
      </c>
      <c r="S142" s="168">
        <v>0</v>
      </c>
      <c r="T142" s="16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119</v>
      </c>
      <c r="AT142" s="170" t="s">
        <v>115</v>
      </c>
      <c r="AU142" s="170" t="s">
        <v>79</v>
      </c>
      <c r="AY142" s="14" t="s">
        <v>113</v>
      </c>
      <c r="BE142" s="171">
        <f>IF(N142="základná",J142,0)</f>
        <v>0</v>
      </c>
      <c r="BF142" s="171">
        <f>IF(N142="znížená",J142,0)</f>
        <v>0</v>
      </c>
      <c r="BG142" s="171">
        <f>IF(N142="zákl. prenesená",J142,0)</f>
        <v>0</v>
      </c>
      <c r="BH142" s="171">
        <f>IF(N142="zníž. prenesená",J142,0)</f>
        <v>0</v>
      </c>
      <c r="BI142" s="171">
        <f>IF(N142="nulová",J142,0)</f>
        <v>0</v>
      </c>
      <c r="BJ142" s="14" t="s">
        <v>79</v>
      </c>
      <c r="BK142" s="172">
        <f>ROUND(I142*H142,3)</f>
        <v>0</v>
      </c>
      <c r="BL142" s="14" t="s">
        <v>119</v>
      </c>
      <c r="BM142" s="170" t="s">
        <v>178</v>
      </c>
    </row>
    <row r="143" spans="1:65" s="12" customFormat="1" ht="22.9" customHeight="1">
      <c r="B143" s="145"/>
      <c r="D143" s="146" t="s">
        <v>69</v>
      </c>
      <c r="E143" s="156" t="s">
        <v>131</v>
      </c>
      <c r="F143" s="156" t="s">
        <v>179</v>
      </c>
      <c r="I143" s="148"/>
      <c r="J143" s="157"/>
      <c r="L143" s="145"/>
      <c r="M143" s="150"/>
      <c r="N143" s="151"/>
      <c r="O143" s="151"/>
      <c r="P143" s="152">
        <f>P144</f>
        <v>0</v>
      </c>
      <c r="Q143" s="151"/>
      <c r="R143" s="152">
        <f>R144</f>
        <v>2.04786</v>
      </c>
      <c r="S143" s="151"/>
      <c r="T143" s="153">
        <f>T144</f>
        <v>0</v>
      </c>
      <c r="AR143" s="146" t="s">
        <v>75</v>
      </c>
      <c r="AT143" s="154" t="s">
        <v>69</v>
      </c>
      <c r="AU143" s="154" t="s">
        <v>75</v>
      </c>
      <c r="AY143" s="146" t="s">
        <v>113</v>
      </c>
      <c r="BK143" s="155">
        <f>BK144</f>
        <v>0</v>
      </c>
    </row>
    <row r="144" spans="1:65" s="2" customFormat="1" ht="33" customHeight="1">
      <c r="A144" s="29"/>
      <c r="B144" s="158"/>
      <c r="C144" s="159" t="s">
        <v>180</v>
      </c>
      <c r="D144" s="159" t="s">
        <v>115</v>
      </c>
      <c r="E144" s="160" t="s">
        <v>181</v>
      </c>
      <c r="F144" s="161" t="s">
        <v>182</v>
      </c>
      <c r="G144" s="162" t="s">
        <v>118</v>
      </c>
      <c r="H144" s="163">
        <v>6</v>
      </c>
      <c r="I144" s="164"/>
      <c r="J144" s="163"/>
      <c r="K144" s="165"/>
      <c r="L144" s="30"/>
      <c r="M144" s="166" t="s">
        <v>1</v>
      </c>
      <c r="N144" s="167" t="s">
        <v>36</v>
      </c>
      <c r="O144" s="55"/>
      <c r="P144" s="168">
        <f>O144*H144</f>
        <v>0</v>
      </c>
      <c r="Q144" s="168">
        <v>0.34131</v>
      </c>
      <c r="R144" s="168">
        <f>Q144*H144</f>
        <v>2.04786</v>
      </c>
      <c r="S144" s="168">
        <v>0</v>
      </c>
      <c r="T144" s="16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119</v>
      </c>
      <c r="AT144" s="170" t="s">
        <v>115</v>
      </c>
      <c r="AU144" s="170" t="s">
        <v>79</v>
      </c>
      <c r="AY144" s="14" t="s">
        <v>113</v>
      </c>
      <c r="BE144" s="171">
        <f>IF(N144="základná",J144,0)</f>
        <v>0</v>
      </c>
      <c r="BF144" s="171">
        <f>IF(N144="znížená",J144,0)</f>
        <v>0</v>
      </c>
      <c r="BG144" s="171">
        <f>IF(N144="zákl. prenesená",J144,0)</f>
        <v>0</v>
      </c>
      <c r="BH144" s="171">
        <f>IF(N144="zníž. prenesená",J144,0)</f>
        <v>0</v>
      </c>
      <c r="BI144" s="171">
        <f>IF(N144="nulová",J144,0)</f>
        <v>0</v>
      </c>
      <c r="BJ144" s="14" t="s">
        <v>79</v>
      </c>
      <c r="BK144" s="172">
        <f>ROUND(I144*H144,3)</f>
        <v>0</v>
      </c>
      <c r="BL144" s="14" t="s">
        <v>119</v>
      </c>
      <c r="BM144" s="170" t="s">
        <v>183</v>
      </c>
    </row>
    <row r="145" spans="1:65" s="12" customFormat="1" ht="22.9" customHeight="1">
      <c r="B145" s="145"/>
      <c r="D145" s="146" t="s">
        <v>69</v>
      </c>
      <c r="E145" s="156" t="s">
        <v>143</v>
      </c>
      <c r="F145" s="156" t="s">
        <v>184</v>
      </c>
      <c r="I145" s="148"/>
      <c r="J145" s="157"/>
      <c r="L145" s="145"/>
      <c r="M145" s="150"/>
      <c r="N145" s="151"/>
      <c r="O145" s="151"/>
      <c r="P145" s="152">
        <f>SUM(P146:P155)</f>
        <v>0</v>
      </c>
      <c r="Q145" s="151"/>
      <c r="R145" s="152">
        <f>SUM(R146:R155)</f>
        <v>0.22502886</v>
      </c>
      <c r="S145" s="151"/>
      <c r="T145" s="153">
        <f>SUM(T146:T155)</f>
        <v>0</v>
      </c>
      <c r="AR145" s="146" t="s">
        <v>75</v>
      </c>
      <c r="AT145" s="154" t="s">
        <v>69</v>
      </c>
      <c r="AU145" s="154" t="s">
        <v>75</v>
      </c>
      <c r="AY145" s="146" t="s">
        <v>113</v>
      </c>
      <c r="BK145" s="155">
        <f>SUM(BK146:BK155)</f>
        <v>0</v>
      </c>
    </row>
    <row r="146" spans="1:65" s="2" customFormat="1" ht="21.75" customHeight="1">
      <c r="A146" s="29"/>
      <c r="B146" s="158"/>
      <c r="C146" s="159" t="s">
        <v>185</v>
      </c>
      <c r="D146" s="159" t="s">
        <v>115</v>
      </c>
      <c r="E146" s="160" t="s">
        <v>186</v>
      </c>
      <c r="F146" s="161" t="s">
        <v>187</v>
      </c>
      <c r="G146" s="162" t="s">
        <v>188</v>
      </c>
      <c r="H146" s="163">
        <v>40</v>
      </c>
      <c r="I146" s="164"/>
      <c r="J146" s="163"/>
      <c r="K146" s="165"/>
      <c r="L146" s="30"/>
      <c r="M146" s="166" t="s">
        <v>1</v>
      </c>
      <c r="N146" s="167" t="s">
        <v>36</v>
      </c>
      <c r="O146" s="55"/>
      <c r="P146" s="168">
        <f t="shared" ref="P146:P155" si="9">O146*H146</f>
        <v>0</v>
      </c>
      <c r="Q146" s="168">
        <v>8.3999999999999992E-6</v>
      </c>
      <c r="R146" s="168">
        <f t="shared" ref="R146:R155" si="10">Q146*H146</f>
        <v>3.3599999999999998E-4</v>
      </c>
      <c r="S146" s="168">
        <v>0</v>
      </c>
      <c r="T146" s="169">
        <f t="shared" ref="T146:T155" si="11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119</v>
      </c>
      <c r="AT146" s="170" t="s">
        <v>115</v>
      </c>
      <c r="AU146" s="170" t="s">
        <v>79</v>
      </c>
      <c r="AY146" s="14" t="s">
        <v>113</v>
      </c>
      <c r="BE146" s="171">
        <f t="shared" ref="BE146:BE155" si="12">IF(N146="základná",J146,0)</f>
        <v>0</v>
      </c>
      <c r="BF146" s="171">
        <f t="shared" ref="BF146:BF155" si="13">IF(N146="znížená",J146,0)</f>
        <v>0</v>
      </c>
      <c r="BG146" s="171">
        <f t="shared" ref="BG146:BG155" si="14">IF(N146="zákl. prenesená",J146,0)</f>
        <v>0</v>
      </c>
      <c r="BH146" s="171">
        <f t="shared" ref="BH146:BH155" si="15">IF(N146="zníž. prenesená",J146,0)</f>
        <v>0</v>
      </c>
      <c r="BI146" s="171">
        <f t="shared" ref="BI146:BI155" si="16">IF(N146="nulová",J146,0)</f>
        <v>0</v>
      </c>
      <c r="BJ146" s="14" t="s">
        <v>79</v>
      </c>
      <c r="BK146" s="172">
        <f t="shared" ref="BK146:BK155" si="17">ROUND(I146*H146,3)</f>
        <v>0</v>
      </c>
      <c r="BL146" s="14" t="s">
        <v>119</v>
      </c>
      <c r="BM146" s="170" t="s">
        <v>189</v>
      </c>
    </row>
    <row r="147" spans="1:65" s="2" customFormat="1" ht="21.75" customHeight="1">
      <c r="A147" s="29"/>
      <c r="B147" s="158"/>
      <c r="C147" s="173" t="s">
        <v>190</v>
      </c>
      <c r="D147" s="173" t="s">
        <v>144</v>
      </c>
      <c r="E147" s="174" t="s">
        <v>191</v>
      </c>
      <c r="F147" s="175" t="s">
        <v>192</v>
      </c>
      <c r="G147" s="176" t="s">
        <v>193</v>
      </c>
      <c r="H147" s="177">
        <v>6.68</v>
      </c>
      <c r="I147" s="178"/>
      <c r="J147" s="177"/>
      <c r="K147" s="179"/>
      <c r="L147" s="180"/>
      <c r="M147" s="181" t="s">
        <v>1</v>
      </c>
      <c r="N147" s="182" t="s">
        <v>36</v>
      </c>
      <c r="O147" s="55"/>
      <c r="P147" s="168">
        <f t="shared" si="9"/>
        <v>0</v>
      </c>
      <c r="Q147" s="168">
        <v>2.1530000000000001E-2</v>
      </c>
      <c r="R147" s="168">
        <f t="shared" si="10"/>
        <v>0.14382039999999999</v>
      </c>
      <c r="S147" s="168">
        <v>0</v>
      </c>
      <c r="T147" s="169">
        <f t="shared" si="11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143</v>
      </c>
      <c r="AT147" s="170" t="s">
        <v>144</v>
      </c>
      <c r="AU147" s="170" t="s">
        <v>79</v>
      </c>
      <c r="AY147" s="14" t="s">
        <v>113</v>
      </c>
      <c r="BE147" s="171">
        <f t="shared" si="12"/>
        <v>0</v>
      </c>
      <c r="BF147" s="171">
        <f t="shared" si="13"/>
        <v>0</v>
      </c>
      <c r="BG147" s="171">
        <f t="shared" si="14"/>
        <v>0</v>
      </c>
      <c r="BH147" s="171">
        <f t="shared" si="15"/>
        <v>0</v>
      </c>
      <c r="BI147" s="171">
        <f t="shared" si="16"/>
        <v>0</v>
      </c>
      <c r="BJ147" s="14" t="s">
        <v>79</v>
      </c>
      <c r="BK147" s="172">
        <f t="shared" si="17"/>
        <v>0</v>
      </c>
      <c r="BL147" s="14" t="s">
        <v>119</v>
      </c>
      <c r="BM147" s="170" t="s">
        <v>194</v>
      </c>
    </row>
    <row r="148" spans="1:65" s="2" customFormat="1" ht="16.5" customHeight="1">
      <c r="A148" s="29"/>
      <c r="B148" s="158"/>
      <c r="C148" s="159" t="s">
        <v>195</v>
      </c>
      <c r="D148" s="159" t="s">
        <v>115</v>
      </c>
      <c r="E148" s="160" t="s">
        <v>196</v>
      </c>
      <c r="F148" s="161" t="s">
        <v>197</v>
      </c>
      <c r="G148" s="162" t="s">
        <v>188</v>
      </c>
      <c r="H148" s="163">
        <v>40</v>
      </c>
      <c r="I148" s="164"/>
      <c r="J148" s="163"/>
      <c r="K148" s="165"/>
      <c r="L148" s="30"/>
      <c r="M148" s="166" t="s">
        <v>1</v>
      </c>
      <c r="N148" s="167" t="s">
        <v>36</v>
      </c>
      <c r="O148" s="55"/>
      <c r="P148" s="168">
        <f t="shared" si="9"/>
        <v>0</v>
      </c>
      <c r="Q148" s="168">
        <v>0</v>
      </c>
      <c r="R148" s="168">
        <f t="shared" si="10"/>
        <v>0</v>
      </c>
      <c r="S148" s="168">
        <v>0</v>
      </c>
      <c r="T148" s="169">
        <f t="shared" si="11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119</v>
      </c>
      <c r="AT148" s="170" t="s">
        <v>115</v>
      </c>
      <c r="AU148" s="170" t="s">
        <v>79</v>
      </c>
      <c r="AY148" s="14" t="s">
        <v>113</v>
      </c>
      <c r="BE148" s="171">
        <f t="shared" si="12"/>
        <v>0</v>
      </c>
      <c r="BF148" s="171">
        <f t="shared" si="13"/>
        <v>0</v>
      </c>
      <c r="BG148" s="171">
        <f t="shared" si="14"/>
        <v>0</v>
      </c>
      <c r="BH148" s="171">
        <f t="shared" si="15"/>
        <v>0</v>
      </c>
      <c r="BI148" s="171">
        <f t="shared" si="16"/>
        <v>0</v>
      </c>
      <c r="BJ148" s="14" t="s">
        <v>79</v>
      </c>
      <c r="BK148" s="172">
        <f t="shared" si="17"/>
        <v>0</v>
      </c>
      <c r="BL148" s="14" t="s">
        <v>119</v>
      </c>
      <c r="BM148" s="170" t="s">
        <v>198</v>
      </c>
    </row>
    <row r="149" spans="1:65" s="2" customFormat="1" ht="21.75" customHeight="1">
      <c r="A149" s="29"/>
      <c r="B149" s="158"/>
      <c r="C149" s="159" t="s">
        <v>7</v>
      </c>
      <c r="D149" s="159" t="s">
        <v>115</v>
      </c>
      <c r="E149" s="160" t="s">
        <v>199</v>
      </c>
      <c r="F149" s="161" t="s">
        <v>200</v>
      </c>
      <c r="G149" s="162" t="s">
        <v>193</v>
      </c>
      <c r="H149" s="163">
        <v>3</v>
      </c>
      <c r="I149" s="164"/>
      <c r="J149" s="163"/>
      <c r="K149" s="165"/>
      <c r="L149" s="30"/>
      <c r="M149" s="166" t="s">
        <v>1</v>
      </c>
      <c r="N149" s="167" t="s">
        <v>36</v>
      </c>
      <c r="O149" s="55"/>
      <c r="P149" s="168">
        <f t="shared" si="9"/>
        <v>0</v>
      </c>
      <c r="Q149" s="168">
        <v>2.5999999999999998E-5</v>
      </c>
      <c r="R149" s="168">
        <f t="shared" si="10"/>
        <v>7.7999999999999999E-5</v>
      </c>
      <c r="S149" s="168">
        <v>0</v>
      </c>
      <c r="T149" s="169">
        <f t="shared" si="11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119</v>
      </c>
      <c r="AT149" s="170" t="s">
        <v>115</v>
      </c>
      <c r="AU149" s="170" t="s">
        <v>79</v>
      </c>
      <c r="AY149" s="14" t="s">
        <v>113</v>
      </c>
      <c r="BE149" s="171">
        <f t="shared" si="12"/>
        <v>0</v>
      </c>
      <c r="BF149" s="171">
        <f t="shared" si="13"/>
        <v>0</v>
      </c>
      <c r="BG149" s="171">
        <f t="shared" si="14"/>
        <v>0</v>
      </c>
      <c r="BH149" s="171">
        <f t="shared" si="15"/>
        <v>0</v>
      </c>
      <c r="BI149" s="171">
        <f t="shared" si="16"/>
        <v>0</v>
      </c>
      <c r="BJ149" s="14" t="s">
        <v>79</v>
      </c>
      <c r="BK149" s="172">
        <f t="shared" si="17"/>
        <v>0</v>
      </c>
      <c r="BL149" s="14" t="s">
        <v>119</v>
      </c>
      <c r="BM149" s="170" t="s">
        <v>201</v>
      </c>
    </row>
    <row r="150" spans="1:65" s="2" customFormat="1" ht="33" customHeight="1">
      <c r="A150" s="29"/>
      <c r="B150" s="158"/>
      <c r="C150" s="173" t="s">
        <v>202</v>
      </c>
      <c r="D150" s="173" t="s">
        <v>144</v>
      </c>
      <c r="E150" s="174" t="s">
        <v>203</v>
      </c>
      <c r="F150" s="175" t="s">
        <v>204</v>
      </c>
      <c r="G150" s="176" t="s">
        <v>193</v>
      </c>
      <c r="H150" s="177">
        <v>3</v>
      </c>
      <c r="I150" s="178"/>
      <c r="J150" s="177"/>
      <c r="K150" s="179"/>
      <c r="L150" s="180"/>
      <c r="M150" s="181" t="s">
        <v>1</v>
      </c>
      <c r="N150" s="182" t="s">
        <v>36</v>
      </c>
      <c r="O150" s="55"/>
      <c r="P150" s="168">
        <f t="shared" si="9"/>
        <v>0</v>
      </c>
      <c r="Q150" s="168">
        <v>5.5300000000000002E-3</v>
      </c>
      <c r="R150" s="168">
        <f t="shared" si="10"/>
        <v>1.6590000000000001E-2</v>
      </c>
      <c r="S150" s="168">
        <v>0</v>
      </c>
      <c r="T150" s="169">
        <f t="shared" si="11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143</v>
      </c>
      <c r="AT150" s="170" t="s">
        <v>144</v>
      </c>
      <c r="AU150" s="170" t="s">
        <v>79</v>
      </c>
      <c r="AY150" s="14" t="s">
        <v>113</v>
      </c>
      <c r="BE150" s="171">
        <f t="shared" si="12"/>
        <v>0</v>
      </c>
      <c r="BF150" s="171">
        <f t="shared" si="13"/>
        <v>0</v>
      </c>
      <c r="BG150" s="171">
        <f t="shared" si="14"/>
        <v>0</v>
      </c>
      <c r="BH150" s="171">
        <f t="shared" si="15"/>
        <v>0</v>
      </c>
      <c r="BI150" s="171">
        <f t="shared" si="16"/>
        <v>0</v>
      </c>
      <c r="BJ150" s="14" t="s">
        <v>79</v>
      </c>
      <c r="BK150" s="172">
        <f t="shared" si="17"/>
        <v>0</v>
      </c>
      <c r="BL150" s="14" t="s">
        <v>119</v>
      </c>
      <c r="BM150" s="170" t="s">
        <v>205</v>
      </c>
    </row>
    <row r="151" spans="1:65" s="2" customFormat="1" ht="21.75" customHeight="1">
      <c r="A151" s="29"/>
      <c r="B151" s="158"/>
      <c r="C151" s="173" t="s">
        <v>206</v>
      </c>
      <c r="D151" s="173" t="s">
        <v>144</v>
      </c>
      <c r="E151" s="174" t="s">
        <v>207</v>
      </c>
      <c r="F151" s="175" t="s">
        <v>208</v>
      </c>
      <c r="G151" s="176" t="s">
        <v>193</v>
      </c>
      <c r="H151" s="177">
        <v>3</v>
      </c>
      <c r="I151" s="178"/>
      <c r="J151" s="177"/>
      <c r="K151" s="179"/>
      <c r="L151" s="180"/>
      <c r="M151" s="181" t="s">
        <v>1</v>
      </c>
      <c r="N151" s="182" t="s">
        <v>36</v>
      </c>
      <c r="O151" s="55"/>
      <c r="P151" s="168">
        <f t="shared" si="9"/>
        <v>0</v>
      </c>
      <c r="Q151" s="168">
        <v>1.553E-2</v>
      </c>
      <c r="R151" s="168">
        <f t="shared" si="10"/>
        <v>4.6589999999999999E-2</v>
      </c>
      <c r="S151" s="168">
        <v>0</v>
      </c>
      <c r="T151" s="169">
        <f t="shared" si="11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143</v>
      </c>
      <c r="AT151" s="170" t="s">
        <v>144</v>
      </c>
      <c r="AU151" s="170" t="s">
        <v>79</v>
      </c>
      <c r="AY151" s="14" t="s">
        <v>113</v>
      </c>
      <c r="BE151" s="171">
        <f t="shared" si="12"/>
        <v>0</v>
      </c>
      <c r="BF151" s="171">
        <f t="shared" si="13"/>
        <v>0</v>
      </c>
      <c r="BG151" s="171">
        <f t="shared" si="14"/>
        <v>0</v>
      </c>
      <c r="BH151" s="171">
        <f t="shared" si="15"/>
        <v>0</v>
      </c>
      <c r="BI151" s="171">
        <f t="shared" si="16"/>
        <v>0</v>
      </c>
      <c r="BJ151" s="14" t="s">
        <v>79</v>
      </c>
      <c r="BK151" s="172">
        <f t="shared" si="17"/>
        <v>0</v>
      </c>
      <c r="BL151" s="14" t="s">
        <v>119</v>
      </c>
      <c r="BM151" s="170" t="s">
        <v>209</v>
      </c>
    </row>
    <row r="152" spans="1:65" s="2" customFormat="1" ht="21.75" customHeight="1">
      <c r="A152" s="29"/>
      <c r="B152" s="158"/>
      <c r="C152" s="173" t="s">
        <v>210</v>
      </c>
      <c r="D152" s="173" t="s">
        <v>144</v>
      </c>
      <c r="E152" s="174" t="s">
        <v>211</v>
      </c>
      <c r="F152" s="175" t="s">
        <v>212</v>
      </c>
      <c r="G152" s="176" t="s">
        <v>193</v>
      </c>
      <c r="H152" s="177">
        <v>3</v>
      </c>
      <c r="I152" s="178"/>
      <c r="J152" s="177"/>
      <c r="K152" s="179"/>
      <c r="L152" s="180"/>
      <c r="M152" s="181" t="s">
        <v>1</v>
      </c>
      <c r="N152" s="182" t="s">
        <v>36</v>
      </c>
      <c r="O152" s="55"/>
      <c r="P152" s="168">
        <f t="shared" si="9"/>
        <v>0</v>
      </c>
      <c r="Q152" s="168">
        <v>2.65E-3</v>
      </c>
      <c r="R152" s="168">
        <f t="shared" si="10"/>
        <v>7.9500000000000005E-3</v>
      </c>
      <c r="S152" s="168">
        <v>0</v>
      </c>
      <c r="T152" s="169">
        <f t="shared" si="11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143</v>
      </c>
      <c r="AT152" s="170" t="s">
        <v>144</v>
      </c>
      <c r="AU152" s="170" t="s">
        <v>79</v>
      </c>
      <c r="AY152" s="14" t="s">
        <v>113</v>
      </c>
      <c r="BE152" s="171">
        <f t="shared" si="12"/>
        <v>0</v>
      </c>
      <c r="BF152" s="171">
        <f t="shared" si="13"/>
        <v>0</v>
      </c>
      <c r="BG152" s="171">
        <f t="shared" si="14"/>
        <v>0</v>
      </c>
      <c r="BH152" s="171">
        <f t="shared" si="15"/>
        <v>0</v>
      </c>
      <c r="BI152" s="171">
        <f t="shared" si="16"/>
        <v>0</v>
      </c>
      <c r="BJ152" s="14" t="s">
        <v>79</v>
      </c>
      <c r="BK152" s="172">
        <f t="shared" si="17"/>
        <v>0</v>
      </c>
      <c r="BL152" s="14" t="s">
        <v>119</v>
      </c>
      <c r="BM152" s="170" t="s">
        <v>213</v>
      </c>
    </row>
    <row r="153" spans="1:65" s="2" customFormat="1" ht="21.75" customHeight="1">
      <c r="A153" s="29"/>
      <c r="B153" s="158"/>
      <c r="C153" s="159" t="s">
        <v>214</v>
      </c>
      <c r="D153" s="159" t="s">
        <v>115</v>
      </c>
      <c r="E153" s="160" t="s">
        <v>215</v>
      </c>
      <c r="F153" s="161" t="s">
        <v>216</v>
      </c>
      <c r="G153" s="162" t="s">
        <v>193</v>
      </c>
      <c r="H153" s="163">
        <v>1</v>
      </c>
      <c r="I153" s="164"/>
      <c r="J153" s="163"/>
      <c r="K153" s="165"/>
      <c r="L153" s="30"/>
      <c r="M153" s="166" t="s">
        <v>1</v>
      </c>
      <c r="N153" s="167" t="s">
        <v>36</v>
      </c>
      <c r="O153" s="55"/>
      <c r="P153" s="168">
        <f t="shared" si="9"/>
        <v>0</v>
      </c>
      <c r="Q153" s="168">
        <v>2.18446E-3</v>
      </c>
      <c r="R153" s="168">
        <f t="shared" si="10"/>
        <v>2.18446E-3</v>
      </c>
      <c r="S153" s="168">
        <v>0</v>
      </c>
      <c r="T153" s="169">
        <f t="shared" si="11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180</v>
      </c>
      <c r="AT153" s="170" t="s">
        <v>115</v>
      </c>
      <c r="AU153" s="170" t="s">
        <v>79</v>
      </c>
      <c r="AY153" s="14" t="s">
        <v>113</v>
      </c>
      <c r="BE153" s="171">
        <f t="shared" si="12"/>
        <v>0</v>
      </c>
      <c r="BF153" s="171">
        <f t="shared" si="13"/>
        <v>0</v>
      </c>
      <c r="BG153" s="171">
        <f t="shared" si="14"/>
        <v>0</v>
      </c>
      <c r="BH153" s="171">
        <f t="shared" si="15"/>
        <v>0</v>
      </c>
      <c r="BI153" s="171">
        <f t="shared" si="16"/>
        <v>0</v>
      </c>
      <c r="BJ153" s="14" t="s">
        <v>79</v>
      </c>
      <c r="BK153" s="172">
        <f t="shared" si="17"/>
        <v>0</v>
      </c>
      <c r="BL153" s="14" t="s">
        <v>180</v>
      </c>
      <c r="BM153" s="170" t="s">
        <v>217</v>
      </c>
    </row>
    <row r="154" spans="1:65" s="2" customFormat="1" ht="16.5" customHeight="1">
      <c r="A154" s="29"/>
      <c r="B154" s="158"/>
      <c r="C154" s="159" t="s">
        <v>218</v>
      </c>
      <c r="D154" s="159" t="s">
        <v>115</v>
      </c>
      <c r="E154" s="160" t="s">
        <v>219</v>
      </c>
      <c r="F154" s="161" t="s">
        <v>220</v>
      </c>
      <c r="G154" s="162" t="s">
        <v>188</v>
      </c>
      <c r="H154" s="163">
        <v>40</v>
      </c>
      <c r="I154" s="164"/>
      <c r="J154" s="163"/>
      <c r="K154" s="165"/>
      <c r="L154" s="30"/>
      <c r="M154" s="166" t="s">
        <v>1</v>
      </c>
      <c r="N154" s="167" t="s">
        <v>36</v>
      </c>
      <c r="O154" s="55"/>
      <c r="P154" s="168">
        <f t="shared" si="9"/>
        <v>0</v>
      </c>
      <c r="Q154" s="168">
        <v>8.7000000000000001E-5</v>
      </c>
      <c r="R154" s="168">
        <f t="shared" si="10"/>
        <v>3.48E-3</v>
      </c>
      <c r="S154" s="168">
        <v>0</v>
      </c>
      <c r="T154" s="169">
        <f t="shared" si="11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119</v>
      </c>
      <c r="AT154" s="170" t="s">
        <v>115</v>
      </c>
      <c r="AU154" s="170" t="s">
        <v>79</v>
      </c>
      <c r="AY154" s="14" t="s">
        <v>113</v>
      </c>
      <c r="BE154" s="171">
        <f t="shared" si="12"/>
        <v>0</v>
      </c>
      <c r="BF154" s="171">
        <f t="shared" si="13"/>
        <v>0</v>
      </c>
      <c r="BG154" s="171">
        <f t="shared" si="14"/>
        <v>0</v>
      </c>
      <c r="BH154" s="171">
        <f t="shared" si="15"/>
        <v>0</v>
      </c>
      <c r="BI154" s="171">
        <f t="shared" si="16"/>
        <v>0</v>
      </c>
      <c r="BJ154" s="14" t="s">
        <v>79</v>
      </c>
      <c r="BK154" s="172">
        <f t="shared" si="17"/>
        <v>0</v>
      </c>
      <c r="BL154" s="14" t="s">
        <v>119</v>
      </c>
      <c r="BM154" s="170" t="s">
        <v>221</v>
      </c>
    </row>
    <row r="155" spans="1:65" s="2" customFormat="1" ht="21.75" customHeight="1">
      <c r="A155" s="29"/>
      <c r="B155" s="158"/>
      <c r="C155" s="159" t="s">
        <v>222</v>
      </c>
      <c r="D155" s="159" t="s">
        <v>115</v>
      </c>
      <c r="E155" s="160" t="s">
        <v>223</v>
      </c>
      <c r="F155" s="161" t="s">
        <v>224</v>
      </c>
      <c r="G155" s="162" t="s">
        <v>188</v>
      </c>
      <c r="H155" s="163">
        <v>40</v>
      </c>
      <c r="I155" s="164"/>
      <c r="J155" s="163"/>
      <c r="K155" s="165"/>
      <c r="L155" s="30"/>
      <c r="M155" s="166" t="s">
        <v>1</v>
      </c>
      <c r="N155" s="167" t="s">
        <v>36</v>
      </c>
      <c r="O155" s="55"/>
      <c r="P155" s="168">
        <f t="shared" si="9"/>
        <v>0</v>
      </c>
      <c r="Q155" s="168">
        <v>1E-4</v>
      </c>
      <c r="R155" s="168">
        <f t="shared" si="10"/>
        <v>4.0000000000000001E-3</v>
      </c>
      <c r="S155" s="168">
        <v>0</v>
      </c>
      <c r="T155" s="169">
        <f t="shared" si="11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119</v>
      </c>
      <c r="AT155" s="170" t="s">
        <v>115</v>
      </c>
      <c r="AU155" s="170" t="s">
        <v>79</v>
      </c>
      <c r="AY155" s="14" t="s">
        <v>113</v>
      </c>
      <c r="BE155" s="171">
        <f t="shared" si="12"/>
        <v>0</v>
      </c>
      <c r="BF155" s="171">
        <f t="shared" si="13"/>
        <v>0</v>
      </c>
      <c r="BG155" s="171">
        <f t="shared" si="14"/>
        <v>0</v>
      </c>
      <c r="BH155" s="171">
        <f t="shared" si="15"/>
        <v>0</v>
      </c>
      <c r="BI155" s="171">
        <f t="shared" si="16"/>
        <v>0</v>
      </c>
      <c r="BJ155" s="14" t="s">
        <v>79</v>
      </c>
      <c r="BK155" s="172">
        <f t="shared" si="17"/>
        <v>0</v>
      </c>
      <c r="BL155" s="14" t="s">
        <v>119</v>
      </c>
      <c r="BM155" s="170" t="s">
        <v>225</v>
      </c>
    </row>
    <row r="156" spans="1:65" s="12" customFormat="1" ht="22.9" customHeight="1">
      <c r="B156" s="145"/>
      <c r="D156" s="146" t="s">
        <v>69</v>
      </c>
      <c r="E156" s="156" t="s">
        <v>149</v>
      </c>
      <c r="F156" s="156" t="s">
        <v>226</v>
      </c>
      <c r="I156" s="148"/>
      <c r="J156" s="157"/>
      <c r="L156" s="145"/>
      <c r="M156" s="150"/>
      <c r="N156" s="151"/>
      <c r="O156" s="151"/>
      <c r="P156" s="152">
        <f>SUM(P157:P161)</f>
        <v>0</v>
      </c>
      <c r="Q156" s="151"/>
      <c r="R156" s="152">
        <f>SUM(R157:R161)</f>
        <v>8.7500000000000002E-4</v>
      </c>
      <c r="S156" s="151"/>
      <c r="T156" s="153">
        <f>SUM(T157:T161)</f>
        <v>0</v>
      </c>
      <c r="AR156" s="146" t="s">
        <v>75</v>
      </c>
      <c r="AT156" s="154" t="s">
        <v>69</v>
      </c>
      <c r="AU156" s="154" t="s">
        <v>75</v>
      </c>
      <c r="AY156" s="146" t="s">
        <v>113</v>
      </c>
      <c r="BK156" s="155">
        <f>SUM(BK157:BK161)</f>
        <v>0</v>
      </c>
    </row>
    <row r="157" spans="1:65" s="2" customFormat="1" ht="21.75" customHeight="1">
      <c r="A157" s="29"/>
      <c r="B157" s="158"/>
      <c r="C157" s="159" t="s">
        <v>227</v>
      </c>
      <c r="D157" s="159" t="s">
        <v>115</v>
      </c>
      <c r="E157" s="160" t="s">
        <v>228</v>
      </c>
      <c r="F157" s="161" t="s">
        <v>229</v>
      </c>
      <c r="G157" s="162" t="s">
        <v>188</v>
      </c>
      <c r="H157" s="163">
        <v>20</v>
      </c>
      <c r="I157" s="164"/>
      <c r="J157" s="163"/>
      <c r="K157" s="165"/>
      <c r="L157" s="30"/>
      <c r="M157" s="166" t="s">
        <v>1</v>
      </c>
      <c r="N157" s="167" t="s">
        <v>36</v>
      </c>
      <c r="O157" s="55"/>
      <c r="P157" s="168">
        <f>O157*H157</f>
        <v>0</v>
      </c>
      <c r="Q157" s="168">
        <v>4.375E-5</v>
      </c>
      <c r="R157" s="168">
        <f>Q157*H157</f>
        <v>8.7500000000000002E-4</v>
      </c>
      <c r="S157" s="168">
        <v>0</v>
      </c>
      <c r="T157" s="16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0" t="s">
        <v>119</v>
      </c>
      <c r="AT157" s="170" t="s">
        <v>115</v>
      </c>
      <c r="AU157" s="170" t="s">
        <v>79</v>
      </c>
      <c r="AY157" s="14" t="s">
        <v>113</v>
      </c>
      <c r="BE157" s="171">
        <f>IF(N157="základná",J157,0)</f>
        <v>0</v>
      </c>
      <c r="BF157" s="171">
        <f>IF(N157="znížená",J157,0)</f>
        <v>0</v>
      </c>
      <c r="BG157" s="171">
        <f>IF(N157="zákl. prenesená",J157,0)</f>
        <v>0</v>
      </c>
      <c r="BH157" s="171">
        <f>IF(N157="zníž. prenesená",J157,0)</f>
        <v>0</v>
      </c>
      <c r="BI157" s="171">
        <f>IF(N157="nulová",J157,0)</f>
        <v>0</v>
      </c>
      <c r="BJ157" s="14" t="s">
        <v>79</v>
      </c>
      <c r="BK157" s="172">
        <f>ROUND(I157*H157,3)</f>
        <v>0</v>
      </c>
      <c r="BL157" s="14" t="s">
        <v>119</v>
      </c>
      <c r="BM157" s="170" t="s">
        <v>230</v>
      </c>
    </row>
    <row r="158" spans="1:65" s="2" customFormat="1" ht="21.75" customHeight="1">
      <c r="A158" s="29"/>
      <c r="B158" s="158"/>
      <c r="C158" s="159" t="s">
        <v>231</v>
      </c>
      <c r="D158" s="159" t="s">
        <v>115</v>
      </c>
      <c r="E158" s="160" t="s">
        <v>232</v>
      </c>
      <c r="F158" s="161" t="s">
        <v>233</v>
      </c>
      <c r="G158" s="162" t="s">
        <v>147</v>
      </c>
      <c r="H158" s="163">
        <v>1.35</v>
      </c>
      <c r="I158" s="164"/>
      <c r="J158" s="163"/>
      <c r="K158" s="165"/>
      <c r="L158" s="30"/>
      <c r="M158" s="166" t="s">
        <v>1</v>
      </c>
      <c r="N158" s="167" t="s">
        <v>36</v>
      </c>
      <c r="O158" s="55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119</v>
      </c>
      <c r="AT158" s="170" t="s">
        <v>115</v>
      </c>
      <c r="AU158" s="170" t="s">
        <v>79</v>
      </c>
      <c r="AY158" s="14" t="s">
        <v>113</v>
      </c>
      <c r="BE158" s="171">
        <f>IF(N158="základná",J158,0)</f>
        <v>0</v>
      </c>
      <c r="BF158" s="171">
        <f>IF(N158="znížená",J158,0)</f>
        <v>0</v>
      </c>
      <c r="BG158" s="171">
        <f>IF(N158="zákl. prenesená",J158,0)</f>
        <v>0</v>
      </c>
      <c r="BH158" s="171">
        <f>IF(N158="zníž. prenesená",J158,0)</f>
        <v>0</v>
      </c>
      <c r="BI158" s="171">
        <f>IF(N158="nulová",J158,0)</f>
        <v>0</v>
      </c>
      <c r="BJ158" s="14" t="s">
        <v>79</v>
      </c>
      <c r="BK158" s="172">
        <f>ROUND(I158*H158,3)</f>
        <v>0</v>
      </c>
      <c r="BL158" s="14" t="s">
        <v>119</v>
      </c>
      <c r="BM158" s="170" t="s">
        <v>234</v>
      </c>
    </row>
    <row r="159" spans="1:65" s="2" customFormat="1" ht="21.75" customHeight="1">
      <c r="A159" s="29"/>
      <c r="B159" s="158"/>
      <c r="C159" s="159" t="s">
        <v>235</v>
      </c>
      <c r="D159" s="159" t="s">
        <v>115</v>
      </c>
      <c r="E159" s="160" t="s">
        <v>236</v>
      </c>
      <c r="F159" s="161" t="s">
        <v>237</v>
      </c>
      <c r="G159" s="162" t="s">
        <v>147</v>
      </c>
      <c r="H159" s="163">
        <v>1.35</v>
      </c>
      <c r="I159" s="164"/>
      <c r="J159" s="163"/>
      <c r="K159" s="165"/>
      <c r="L159" s="30"/>
      <c r="M159" s="166" t="s">
        <v>1</v>
      </c>
      <c r="N159" s="167" t="s">
        <v>36</v>
      </c>
      <c r="O159" s="55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119</v>
      </c>
      <c r="AT159" s="170" t="s">
        <v>115</v>
      </c>
      <c r="AU159" s="170" t="s">
        <v>79</v>
      </c>
      <c r="AY159" s="14" t="s">
        <v>113</v>
      </c>
      <c r="BE159" s="171">
        <f>IF(N159="základná",J159,0)</f>
        <v>0</v>
      </c>
      <c r="BF159" s="171">
        <f>IF(N159="znížená",J159,0)</f>
        <v>0</v>
      </c>
      <c r="BG159" s="171">
        <f>IF(N159="zákl. prenesená",J159,0)</f>
        <v>0</v>
      </c>
      <c r="BH159" s="171">
        <f>IF(N159="zníž. prenesená",J159,0)</f>
        <v>0</v>
      </c>
      <c r="BI159" s="171">
        <f>IF(N159="nulová",J159,0)</f>
        <v>0</v>
      </c>
      <c r="BJ159" s="14" t="s">
        <v>79</v>
      </c>
      <c r="BK159" s="172">
        <f>ROUND(I159*H159,3)</f>
        <v>0</v>
      </c>
      <c r="BL159" s="14" t="s">
        <v>119</v>
      </c>
      <c r="BM159" s="170" t="s">
        <v>238</v>
      </c>
    </row>
    <row r="160" spans="1:65" s="2" customFormat="1" ht="21.75" customHeight="1">
      <c r="A160" s="29"/>
      <c r="B160" s="158"/>
      <c r="C160" s="159" t="s">
        <v>239</v>
      </c>
      <c r="D160" s="159" t="s">
        <v>115</v>
      </c>
      <c r="E160" s="160" t="s">
        <v>240</v>
      </c>
      <c r="F160" s="161" t="s">
        <v>241</v>
      </c>
      <c r="G160" s="162" t="s">
        <v>147</v>
      </c>
      <c r="H160" s="163">
        <v>1.35</v>
      </c>
      <c r="I160" s="164"/>
      <c r="J160" s="163"/>
      <c r="K160" s="165"/>
      <c r="L160" s="30"/>
      <c r="M160" s="166" t="s">
        <v>1</v>
      </c>
      <c r="N160" s="167" t="s">
        <v>36</v>
      </c>
      <c r="O160" s="55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119</v>
      </c>
      <c r="AT160" s="170" t="s">
        <v>115</v>
      </c>
      <c r="AU160" s="170" t="s">
        <v>79</v>
      </c>
      <c r="AY160" s="14" t="s">
        <v>113</v>
      </c>
      <c r="BE160" s="171">
        <f>IF(N160="základná",J160,0)</f>
        <v>0</v>
      </c>
      <c r="BF160" s="171">
        <f>IF(N160="znížená",J160,0)</f>
        <v>0</v>
      </c>
      <c r="BG160" s="171">
        <f>IF(N160="zákl. prenesená",J160,0)</f>
        <v>0</v>
      </c>
      <c r="BH160" s="171">
        <f>IF(N160="zníž. prenesená",J160,0)</f>
        <v>0</v>
      </c>
      <c r="BI160" s="171">
        <f>IF(N160="nulová",J160,0)</f>
        <v>0</v>
      </c>
      <c r="BJ160" s="14" t="s">
        <v>79</v>
      </c>
      <c r="BK160" s="172">
        <f>ROUND(I160*H160,3)</f>
        <v>0</v>
      </c>
      <c r="BL160" s="14" t="s">
        <v>119</v>
      </c>
      <c r="BM160" s="170" t="s">
        <v>242</v>
      </c>
    </row>
    <row r="161" spans="1:65" s="2" customFormat="1" ht="21.75" customHeight="1">
      <c r="A161" s="29"/>
      <c r="B161" s="158"/>
      <c r="C161" s="159" t="s">
        <v>243</v>
      </c>
      <c r="D161" s="159" t="s">
        <v>115</v>
      </c>
      <c r="E161" s="160" t="s">
        <v>244</v>
      </c>
      <c r="F161" s="161" t="s">
        <v>245</v>
      </c>
      <c r="G161" s="162" t="s">
        <v>147</v>
      </c>
      <c r="H161" s="163">
        <v>1.35</v>
      </c>
      <c r="I161" s="164"/>
      <c r="J161" s="163"/>
      <c r="K161" s="165"/>
      <c r="L161" s="30"/>
      <c r="M161" s="166" t="s">
        <v>1</v>
      </c>
      <c r="N161" s="167" t="s">
        <v>36</v>
      </c>
      <c r="O161" s="55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119</v>
      </c>
      <c r="AT161" s="170" t="s">
        <v>115</v>
      </c>
      <c r="AU161" s="170" t="s">
        <v>79</v>
      </c>
      <c r="AY161" s="14" t="s">
        <v>113</v>
      </c>
      <c r="BE161" s="171">
        <f>IF(N161="základná",J161,0)</f>
        <v>0</v>
      </c>
      <c r="BF161" s="171">
        <f>IF(N161="znížená",J161,0)</f>
        <v>0</v>
      </c>
      <c r="BG161" s="171">
        <f>IF(N161="zákl. prenesená",J161,0)</f>
        <v>0</v>
      </c>
      <c r="BH161" s="171">
        <f>IF(N161="zníž. prenesená",J161,0)</f>
        <v>0</v>
      </c>
      <c r="BI161" s="171">
        <f>IF(N161="nulová",J161,0)</f>
        <v>0</v>
      </c>
      <c r="BJ161" s="14" t="s">
        <v>79</v>
      </c>
      <c r="BK161" s="172">
        <f>ROUND(I161*H161,3)</f>
        <v>0</v>
      </c>
      <c r="BL161" s="14" t="s">
        <v>119</v>
      </c>
      <c r="BM161" s="170" t="s">
        <v>246</v>
      </c>
    </row>
    <row r="162" spans="1:65" s="12" customFormat="1" ht="22.9" customHeight="1">
      <c r="B162" s="145"/>
      <c r="D162" s="146" t="s">
        <v>69</v>
      </c>
      <c r="E162" s="156" t="s">
        <v>247</v>
      </c>
      <c r="F162" s="156" t="s">
        <v>248</v>
      </c>
      <c r="I162" s="148"/>
      <c r="J162" s="157"/>
      <c r="L162" s="145"/>
      <c r="M162" s="150"/>
      <c r="N162" s="151"/>
      <c r="O162" s="151"/>
      <c r="P162" s="152">
        <f>P163</f>
        <v>0</v>
      </c>
      <c r="Q162" s="151"/>
      <c r="R162" s="152">
        <f>R163</f>
        <v>0</v>
      </c>
      <c r="S162" s="151"/>
      <c r="T162" s="153">
        <f>T163</f>
        <v>0</v>
      </c>
      <c r="AR162" s="146" t="s">
        <v>75</v>
      </c>
      <c r="AT162" s="154" t="s">
        <v>69</v>
      </c>
      <c r="AU162" s="154" t="s">
        <v>75</v>
      </c>
      <c r="AY162" s="146" t="s">
        <v>113</v>
      </c>
      <c r="BK162" s="155">
        <f>BK163</f>
        <v>0</v>
      </c>
    </row>
    <row r="163" spans="1:65" s="2" customFormat="1" ht="21.75" customHeight="1">
      <c r="A163" s="29"/>
      <c r="B163" s="158"/>
      <c r="C163" s="159" t="s">
        <v>249</v>
      </c>
      <c r="D163" s="159" t="s">
        <v>115</v>
      </c>
      <c r="E163" s="160" t="s">
        <v>250</v>
      </c>
      <c r="F163" s="161" t="s">
        <v>251</v>
      </c>
      <c r="G163" s="162" t="s">
        <v>147</v>
      </c>
      <c r="H163" s="163">
        <v>23.297999999999998</v>
      </c>
      <c r="I163" s="164"/>
      <c r="J163" s="163"/>
      <c r="K163" s="165"/>
      <c r="L163" s="30"/>
      <c r="M163" s="166" t="s">
        <v>1</v>
      </c>
      <c r="N163" s="167" t="s">
        <v>36</v>
      </c>
      <c r="O163" s="55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119</v>
      </c>
      <c r="AT163" s="170" t="s">
        <v>115</v>
      </c>
      <c r="AU163" s="170" t="s">
        <v>79</v>
      </c>
      <c r="AY163" s="14" t="s">
        <v>113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4" t="s">
        <v>79</v>
      </c>
      <c r="BK163" s="172">
        <f>ROUND(I163*H163,3)</f>
        <v>0</v>
      </c>
      <c r="BL163" s="14" t="s">
        <v>119</v>
      </c>
      <c r="BM163" s="170" t="s">
        <v>252</v>
      </c>
    </row>
    <row r="164" spans="1:65" s="12" customFormat="1" ht="25.9" customHeight="1">
      <c r="B164" s="145"/>
      <c r="D164" s="146" t="s">
        <v>69</v>
      </c>
      <c r="E164" s="147" t="s">
        <v>253</v>
      </c>
      <c r="F164" s="147" t="s">
        <v>254</v>
      </c>
      <c r="I164" s="148"/>
      <c r="J164" s="149"/>
      <c r="L164" s="145"/>
      <c r="M164" s="150"/>
      <c r="N164" s="151"/>
      <c r="O164" s="151"/>
      <c r="P164" s="152">
        <f>P165</f>
        <v>0</v>
      </c>
      <c r="Q164" s="151"/>
      <c r="R164" s="152">
        <f>R165</f>
        <v>0</v>
      </c>
      <c r="S164" s="151"/>
      <c r="T164" s="153">
        <f>T165</f>
        <v>0</v>
      </c>
      <c r="AR164" s="146" t="s">
        <v>131</v>
      </c>
      <c r="AT164" s="154" t="s">
        <v>69</v>
      </c>
      <c r="AU164" s="154" t="s">
        <v>70</v>
      </c>
      <c r="AY164" s="146" t="s">
        <v>113</v>
      </c>
      <c r="BK164" s="155">
        <f>BK165</f>
        <v>0</v>
      </c>
    </row>
    <row r="165" spans="1:65" s="2" customFormat="1" ht="21.75" customHeight="1">
      <c r="A165" s="29"/>
      <c r="B165" s="158"/>
      <c r="C165" s="159" t="s">
        <v>255</v>
      </c>
      <c r="D165" s="159" t="s">
        <v>115</v>
      </c>
      <c r="E165" s="160" t="s">
        <v>256</v>
      </c>
      <c r="F165" s="161" t="s">
        <v>257</v>
      </c>
      <c r="G165" s="162" t="s">
        <v>258</v>
      </c>
      <c r="H165" s="163">
        <v>1</v>
      </c>
      <c r="I165" s="164"/>
      <c r="J165" s="163"/>
      <c r="K165" s="165"/>
      <c r="L165" s="30"/>
      <c r="M165" s="183" t="s">
        <v>1</v>
      </c>
      <c r="N165" s="184" t="s">
        <v>36</v>
      </c>
      <c r="O165" s="185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259</v>
      </c>
      <c r="AT165" s="170" t="s">
        <v>115</v>
      </c>
      <c r="AU165" s="170" t="s">
        <v>75</v>
      </c>
      <c r="AY165" s="14" t="s">
        <v>113</v>
      </c>
      <c r="BE165" s="171">
        <f>IF(N165="základná",J165,0)</f>
        <v>0</v>
      </c>
      <c r="BF165" s="171">
        <f>IF(N165="znížená",J165,0)</f>
        <v>0</v>
      </c>
      <c r="BG165" s="171">
        <f>IF(N165="zákl. prenesená",J165,0)</f>
        <v>0</v>
      </c>
      <c r="BH165" s="171">
        <f>IF(N165="zníž. prenesená",J165,0)</f>
        <v>0</v>
      </c>
      <c r="BI165" s="171">
        <f>IF(N165="nulová",J165,0)</f>
        <v>0</v>
      </c>
      <c r="BJ165" s="14" t="s">
        <v>79</v>
      </c>
      <c r="BK165" s="172">
        <f>ROUND(I165*H165,3)</f>
        <v>0</v>
      </c>
      <c r="BL165" s="14" t="s">
        <v>259</v>
      </c>
      <c r="BM165" s="170" t="s">
        <v>260</v>
      </c>
    </row>
    <row r="166" spans="1:65" s="2" customFormat="1" ht="6.95" customHeight="1">
      <c r="A166" s="29"/>
      <c r="B166" s="44"/>
      <c r="C166" s="45"/>
      <c r="D166" s="45"/>
      <c r="E166" s="45"/>
      <c r="F166" s="45"/>
      <c r="G166" s="45"/>
      <c r="H166" s="45"/>
      <c r="I166" s="117"/>
      <c r="J166" s="45"/>
      <c r="K166" s="45"/>
      <c r="L166" s="30"/>
      <c r="M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</sheetData>
  <autoFilter ref="C123:K165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Zdravotné stredisko, ...</vt:lpstr>
      <vt:lpstr>'1 - Zdravotné stredisko, ...'!Názvy_tlače</vt:lpstr>
      <vt:lpstr>'Rekapitulácia stavby'!Názvy_tlače</vt:lpstr>
      <vt:lpstr>'1 - Zdravotné stredisko,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Fabry</dc:creator>
  <cp:lastModifiedBy>riaditeľ</cp:lastModifiedBy>
  <dcterms:created xsi:type="dcterms:W3CDTF">2020-03-11T13:33:37Z</dcterms:created>
  <dcterms:modified xsi:type="dcterms:W3CDTF">2020-05-14T06:53:40Z</dcterms:modified>
</cp:coreProperties>
</file>